
<file path=[Content_Types].xml><?xml version="1.0" encoding="utf-8"?>
<Types xmlns="http://schemas.openxmlformats.org/package/2006/content-types">
  <Default Extension="xml" ContentType="application/xml"/>
  <Default Extension="jpeg" ContentType="image/jpeg"/>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6423"/>
  <workbookPr showInkAnnotation="0" autoCompressPictures="0"/>
  <workbookProtection workbookPassword="DA71" lockStructure="1"/>
  <bookViews>
    <workbookView xWindow="120" yWindow="140" windowWidth="15140" windowHeight="12240"/>
  </bookViews>
  <sheets>
    <sheet name="Instructions" sheetId="10" r:id="rId1"/>
    <sheet name="1" sheetId="8" r:id="rId2"/>
    <sheet name="2" sheetId="4" r:id="rId3"/>
    <sheet name="3" sheetId="6" r:id="rId4"/>
    <sheet name="4" sheetId="5" r:id="rId5"/>
    <sheet name="5" sheetId="9" r:id="rId6"/>
    <sheet name="Composite" sheetId="7" r:id="rId7"/>
    <sheet name="Disclaimer" sheetId="11" r:id="rId8"/>
  </sheets>
  <definedNames>
    <definedName name="_xlnm.Print_Area" localSheetId="1">'1'!$A$1:$Q$121</definedName>
    <definedName name="_xlnm.Print_Area" localSheetId="2">'2'!$A$1:$Q$121</definedName>
    <definedName name="_xlnm.Print_Area" localSheetId="3">'3'!$A$1:$Q$121</definedName>
    <definedName name="_xlnm.Print_Area" localSheetId="4">'4'!$A$1:$Q$121</definedName>
    <definedName name="_xlnm.Print_Area" localSheetId="5">'5'!$A$1:$Q$121</definedName>
    <definedName name="_xlnm.Print_Area" localSheetId="6">Composite!$A$1:$Z$79</definedName>
    <definedName name="_xlnm.Print_Area" localSheetId="0">Instructions!$A$1:$E$42</definedName>
    <definedName name="_xlnm.Print_Titles" localSheetId="1">'1'!$1:$1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20" i="7" l="1"/>
  <c r="D21" i="7"/>
  <c r="L1" i="7"/>
  <c r="L38" i="7"/>
  <c r="D75" i="4"/>
  <c r="D75" i="6"/>
  <c r="D75" i="5"/>
  <c r="D75" i="9"/>
  <c r="D75" i="8"/>
  <c r="D72" i="8"/>
  <c r="D73" i="8"/>
  <c r="D74" i="8"/>
  <c r="D72" i="9"/>
  <c r="D73" i="9"/>
  <c r="D74" i="9"/>
  <c r="D72" i="5"/>
  <c r="D73" i="5"/>
  <c r="D74" i="5"/>
  <c r="D72" i="6"/>
  <c r="D73" i="6"/>
  <c r="D74" i="6"/>
  <c r="D72" i="4"/>
  <c r="D73" i="4"/>
  <c r="D74" i="4"/>
  <c r="D120" i="9"/>
  <c r="D119" i="9"/>
  <c r="D118" i="9"/>
  <c r="D117" i="9"/>
  <c r="D116" i="9"/>
  <c r="D115" i="9"/>
  <c r="D114" i="9"/>
  <c r="D113" i="9"/>
  <c r="D112" i="9"/>
  <c r="D110" i="9"/>
  <c r="D36" i="9"/>
  <c r="C111" i="9"/>
  <c r="M110" i="9"/>
  <c r="N109" i="9"/>
  <c r="M109" i="9"/>
  <c r="L109" i="9"/>
  <c r="K109" i="9"/>
  <c r="J109" i="9"/>
  <c r="I109" i="9"/>
  <c r="H109" i="9"/>
  <c r="G109" i="9"/>
  <c r="F109" i="9"/>
  <c r="A109" i="9"/>
  <c r="G108" i="9"/>
  <c r="D105" i="9"/>
  <c r="D104" i="9"/>
  <c r="D103" i="9"/>
  <c r="D102" i="9"/>
  <c r="D101" i="9"/>
  <c r="D100" i="9"/>
  <c r="D99" i="9"/>
  <c r="D98" i="9"/>
  <c r="D97" i="9"/>
  <c r="C96" i="9"/>
  <c r="M95" i="9"/>
  <c r="N94" i="9"/>
  <c r="M94" i="9"/>
  <c r="L94" i="9"/>
  <c r="K94" i="9"/>
  <c r="J94" i="9"/>
  <c r="I94" i="9"/>
  <c r="H94" i="9"/>
  <c r="G94" i="9"/>
  <c r="F94" i="9"/>
  <c r="A94" i="9"/>
  <c r="G93" i="9"/>
  <c r="D90" i="9"/>
  <c r="D89" i="9"/>
  <c r="D88" i="9"/>
  <c r="D87" i="9"/>
  <c r="D86" i="9"/>
  <c r="D85" i="9"/>
  <c r="D84" i="9"/>
  <c r="D83" i="9"/>
  <c r="D82" i="9"/>
  <c r="D80" i="9"/>
  <c r="D34" i="9"/>
  <c r="C81" i="9"/>
  <c r="M80" i="9"/>
  <c r="N79" i="9"/>
  <c r="M79" i="9"/>
  <c r="L79" i="9"/>
  <c r="K79" i="9"/>
  <c r="J79" i="9"/>
  <c r="I79" i="9"/>
  <c r="H79" i="9"/>
  <c r="G79" i="9"/>
  <c r="F79" i="9"/>
  <c r="A79" i="9"/>
  <c r="G78" i="9"/>
  <c r="D71" i="9"/>
  <c r="D70" i="9"/>
  <c r="D69" i="9"/>
  <c r="D68" i="9"/>
  <c r="D67" i="9"/>
  <c r="C66" i="9"/>
  <c r="M65" i="9"/>
  <c r="M75" i="9"/>
  <c r="N64" i="9"/>
  <c r="M64" i="9"/>
  <c r="L64" i="9"/>
  <c r="K64" i="9"/>
  <c r="J64" i="9"/>
  <c r="I64" i="9"/>
  <c r="H64" i="9"/>
  <c r="G64" i="9"/>
  <c r="F64" i="9"/>
  <c r="A64" i="9"/>
  <c r="G63" i="9"/>
  <c r="D60" i="9"/>
  <c r="D59" i="9"/>
  <c r="D58" i="9"/>
  <c r="D57" i="9"/>
  <c r="D56" i="9"/>
  <c r="D55" i="9"/>
  <c r="D54" i="9"/>
  <c r="D53" i="9"/>
  <c r="D52" i="9"/>
  <c r="C51" i="9"/>
  <c r="M50" i="9"/>
  <c r="N49" i="9"/>
  <c r="M49" i="9"/>
  <c r="L49" i="9"/>
  <c r="K49" i="9"/>
  <c r="J49" i="9"/>
  <c r="I49" i="9"/>
  <c r="H49" i="9"/>
  <c r="G49" i="9"/>
  <c r="F49" i="9"/>
  <c r="A49" i="9"/>
  <c r="G48" i="9"/>
  <c r="C36" i="9"/>
  <c r="C35" i="9"/>
  <c r="C34" i="9"/>
  <c r="C33" i="9"/>
  <c r="C32" i="9"/>
  <c r="C41" i="9"/>
  <c r="N30" i="9"/>
  <c r="M30" i="9"/>
  <c r="L30" i="9"/>
  <c r="K30" i="9"/>
  <c r="J30" i="9"/>
  <c r="I30" i="9"/>
  <c r="H30" i="9"/>
  <c r="G30" i="9"/>
  <c r="F30" i="9"/>
  <c r="D120" i="5"/>
  <c r="D119" i="5"/>
  <c r="D118" i="5"/>
  <c r="D117" i="5"/>
  <c r="D116" i="5"/>
  <c r="D115" i="5"/>
  <c r="D114" i="5"/>
  <c r="D113" i="5"/>
  <c r="D112" i="5"/>
  <c r="C111" i="5"/>
  <c r="M110" i="5"/>
  <c r="N109" i="5"/>
  <c r="M109" i="5"/>
  <c r="L109" i="5"/>
  <c r="K109" i="5"/>
  <c r="J109" i="5"/>
  <c r="I109" i="5"/>
  <c r="H109" i="5"/>
  <c r="G109" i="5"/>
  <c r="F109" i="5"/>
  <c r="A109" i="5"/>
  <c r="G108" i="5"/>
  <c r="D105" i="5"/>
  <c r="D104" i="5"/>
  <c r="D103" i="5"/>
  <c r="D102" i="5"/>
  <c r="D101" i="5"/>
  <c r="D100" i="5"/>
  <c r="D99" i="5"/>
  <c r="D98" i="5"/>
  <c r="D97" i="5"/>
  <c r="C96" i="5"/>
  <c r="M95" i="5"/>
  <c r="N94" i="5"/>
  <c r="M94" i="5"/>
  <c r="L94" i="5"/>
  <c r="K94" i="5"/>
  <c r="J94" i="5"/>
  <c r="I94" i="5"/>
  <c r="H94" i="5"/>
  <c r="G94" i="5"/>
  <c r="F94" i="5"/>
  <c r="A94" i="5"/>
  <c r="G93" i="5"/>
  <c r="D90" i="5"/>
  <c r="D89" i="5"/>
  <c r="D88" i="5"/>
  <c r="D87" i="5"/>
  <c r="D86" i="5"/>
  <c r="D85" i="5"/>
  <c r="D84" i="5"/>
  <c r="D83" i="5"/>
  <c r="D82" i="5"/>
  <c r="C81" i="5"/>
  <c r="M80" i="5"/>
  <c r="N79" i="5"/>
  <c r="M79" i="5"/>
  <c r="L79" i="5"/>
  <c r="K79" i="5"/>
  <c r="J79" i="5"/>
  <c r="I79" i="5"/>
  <c r="H79" i="5"/>
  <c r="G79" i="5"/>
  <c r="F79" i="5"/>
  <c r="A79" i="5"/>
  <c r="G78" i="5"/>
  <c r="D71" i="5"/>
  <c r="D70" i="5"/>
  <c r="D69" i="5"/>
  <c r="D68" i="5"/>
  <c r="D67" i="5"/>
  <c r="C66" i="5"/>
  <c r="M65" i="5"/>
  <c r="N64" i="5"/>
  <c r="M64" i="5"/>
  <c r="L64" i="5"/>
  <c r="K64" i="5"/>
  <c r="J64" i="5"/>
  <c r="I64" i="5"/>
  <c r="H64" i="5"/>
  <c r="G64" i="5"/>
  <c r="F64" i="5"/>
  <c r="A64" i="5"/>
  <c r="G63" i="5"/>
  <c r="D60" i="5"/>
  <c r="M50" i="5"/>
  <c r="M60" i="5"/>
  <c r="D59" i="5"/>
  <c r="D58" i="5"/>
  <c r="D57" i="5"/>
  <c r="D56" i="5"/>
  <c r="D55" i="5"/>
  <c r="D54" i="5"/>
  <c r="M54" i="5"/>
  <c r="D53" i="5"/>
  <c r="D52" i="5"/>
  <c r="D50" i="5"/>
  <c r="D32" i="5"/>
  <c r="C51" i="5"/>
  <c r="C32" i="5"/>
  <c r="C33" i="5"/>
  <c r="C34" i="5"/>
  <c r="C35" i="5"/>
  <c r="C41" i="5"/>
  <c r="N49" i="5"/>
  <c r="M49" i="5"/>
  <c r="L49" i="5"/>
  <c r="K49" i="5"/>
  <c r="J49" i="5"/>
  <c r="I49" i="5"/>
  <c r="H49" i="5"/>
  <c r="G49" i="5"/>
  <c r="F49" i="5"/>
  <c r="A49" i="5"/>
  <c r="G48" i="5"/>
  <c r="C36" i="5"/>
  <c r="N30" i="5"/>
  <c r="M30" i="5"/>
  <c r="L30" i="5"/>
  <c r="K30" i="5"/>
  <c r="J30" i="5"/>
  <c r="I30" i="5"/>
  <c r="H30" i="5"/>
  <c r="G30" i="5"/>
  <c r="F30" i="5"/>
  <c r="D120" i="6"/>
  <c r="D119" i="6"/>
  <c r="D118" i="6"/>
  <c r="D117" i="6"/>
  <c r="D116" i="6"/>
  <c r="D115" i="6"/>
  <c r="D114" i="6"/>
  <c r="D113" i="6"/>
  <c r="D112" i="6"/>
  <c r="C111" i="6"/>
  <c r="M110" i="6"/>
  <c r="M114" i="6"/>
  <c r="N109" i="6"/>
  <c r="M109" i="6"/>
  <c r="L109" i="6"/>
  <c r="K109" i="6"/>
  <c r="J109" i="6"/>
  <c r="I109" i="6"/>
  <c r="H109" i="6"/>
  <c r="G109" i="6"/>
  <c r="F109" i="6"/>
  <c r="A109" i="6"/>
  <c r="G108" i="6"/>
  <c r="D105" i="6"/>
  <c r="D104" i="6"/>
  <c r="D103" i="6"/>
  <c r="D102" i="6"/>
  <c r="D101" i="6"/>
  <c r="D100" i="6"/>
  <c r="D99" i="6"/>
  <c r="D98" i="6"/>
  <c r="D97" i="6"/>
  <c r="C96" i="6"/>
  <c r="M95" i="6"/>
  <c r="M97" i="6"/>
  <c r="N94" i="6"/>
  <c r="M94" i="6"/>
  <c r="L94" i="6"/>
  <c r="K94" i="6"/>
  <c r="J94" i="6"/>
  <c r="I94" i="6"/>
  <c r="H94" i="6"/>
  <c r="G94" i="6"/>
  <c r="F94" i="6"/>
  <c r="A94" i="6"/>
  <c r="G93" i="6"/>
  <c r="D90" i="6"/>
  <c r="D89" i="6"/>
  <c r="D88" i="6"/>
  <c r="D87" i="6"/>
  <c r="D86" i="6"/>
  <c r="D85" i="6"/>
  <c r="D84" i="6"/>
  <c r="D83" i="6"/>
  <c r="D82" i="6"/>
  <c r="C81" i="6"/>
  <c r="M80" i="6"/>
  <c r="M90" i="6"/>
  <c r="N79" i="6"/>
  <c r="M79" i="6"/>
  <c r="L79" i="6"/>
  <c r="K79" i="6"/>
  <c r="J79" i="6"/>
  <c r="I79" i="6"/>
  <c r="H79" i="6"/>
  <c r="G79" i="6"/>
  <c r="F79" i="6"/>
  <c r="A79" i="6"/>
  <c r="G78" i="6"/>
  <c r="D71" i="6"/>
  <c r="D70" i="6"/>
  <c r="D69" i="6"/>
  <c r="D68" i="6"/>
  <c r="D67" i="6"/>
  <c r="C66" i="6"/>
  <c r="C33" i="6"/>
  <c r="M65" i="6"/>
  <c r="M75" i="6"/>
  <c r="N64" i="6"/>
  <c r="M64" i="6"/>
  <c r="L64" i="6"/>
  <c r="K64" i="6"/>
  <c r="J64" i="6"/>
  <c r="I64" i="6"/>
  <c r="H64" i="6"/>
  <c r="G64" i="6"/>
  <c r="F64" i="6"/>
  <c r="A64" i="6"/>
  <c r="G63" i="6"/>
  <c r="D60" i="6"/>
  <c r="D59" i="6"/>
  <c r="D58" i="6"/>
  <c r="D57" i="6"/>
  <c r="D56" i="6"/>
  <c r="D55" i="6"/>
  <c r="D54" i="6"/>
  <c r="D53" i="6"/>
  <c r="D52" i="6"/>
  <c r="C51" i="6"/>
  <c r="C32" i="6"/>
  <c r="C34" i="6"/>
  <c r="C35" i="6"/>
  <c r="C41" i="6"/>
  <c r="M50" i="6"/>
  <c r="N49" i="6"/>
  <c r="M49" i="6"/>
  <c r="L49" i="6"/>
  <c r="K49" i="6"/>
  <c r="J49" i="6"/>
  <c r="I49" i="6"/>
  <c r="H49" i="6"/>
  <c r="G49" i="6"/>
  <c r="F49" i="6"/>
  <c r="A49" i="6"/>
  <c r="G48" i="6"/>
  <c r="C36" i="6"/>
  <c r="N30" i="6"/>
  <c r="M30" i="6"/>
  <c r="L30" i="6"/>
  <c r="K30" i="6"/>
  <c r="J30" i="6"/>
  <c r="I30" i="6"/>
  <c r="H30" i="6"/>
  <c r="G30" i="6"/>
  <c r="F30" i="6"/>
  <c r="D120" i="4"/>
  <c r="D119" i="4"/>
  <c r="D118" i="4"/>
  <c r="D117" i="4"/>
  <c r="D116" i="4"/>
  <c r="D115" i="4"/>
  <c r="D114" i="4"/>
  <c r="D113" i="4"/>
  <c r="D112" i="4"/>
  <c r="C111" i="4"/>
  <c r="M110" i="4"/>
  <c r="M119" i="4"/>
  <c r="N109" i="4"/>
  <c r="M109" i="4"/>
  <c r="L109" i="4"/>
  <c r="K109" i="4"/>
  <c r="J109" i="4"/>
  <c r="I109" i="4"/>
  <c r="H109" i="4"/>
  <c r="G109" i="4"/>
  <c r="F109" i="4"/>
  <c r="A109" i="4"/>
  <c r="G108" i="4"/>
  <c r="D105" i="4"/>
  <c r="D104" i="4"/>
  <c r="D103" i="4"/>
  <c r="D102" i="4"/>
  <c r="D101" i="4"/>
  <c r="D100" i="4"/>
  <c r="D99" i="4"/>
  <c r="D98" i="4"/>
  <c r="D97" i="4"/>
  <c r="C96" i="4"/>
  <c r="M95" i="4"/>
  <c r="N94" i="4"/>
  <c r="M94" i="4"/>
  <c r="L94" i="4"/>
  <c r="K94" i="4"/>
  <c r="J94" i="4"/>
  <c r="I94" i="4"/>
  <c r="H94" i="4"/>
  <c r="G94" i="4"/>
  <c r="F94" i="4"/>
  <c r="A94" i="4"/>
  <c r="G93" i="4"/>
  <c r="D90" i="4"/>
  <c r="D89" i="4"/>
  <c r="D88" i="4"/>
  <c r="D87" i="4"/>
  <c r="D86" i="4"/>
  <c r="D85" i="4"/>
  <c r="D84" i="4"/>
  <c r="D83" i="4"/>
  <c r="D82" i="4"/>
  <c r="D80" i="4"/>
  <c r="D34" i="4"/>
  <c r="C81" i="4"/>
  <c r="M80" i="4"/>
  <c r="N79" i="4"/>
  <c r="M79" i="4"/>
  <c r="L79" i="4"/>
  <c r="K79" i="4"/>
  <c r="J79" i="4"/>
  <c r="I79" i="4"/>
  <c r="H79" i="4"/>
  <c r="G79" i="4"/>
  <c r="F79" i="4"/>
  <c r="A79" i="4"/>
  <c r="G78" i="4"/>
  <c r="D71" i="4"/>
  <c r="D70" i="4"/>
  <c r="D69" i="4"/>
  <c r="D68" i="4"/>
  <c r="D67" i="4"/>
  <c r="C66" i="4"/>
  <c r="M65" i="4"/>
  <c r="M72" i="4"/>
  <c r="N64" i="4"/>
  <c r="M64" i="4"/>
  <c r="L64" i="4"/>
  <c r="K64" i="4"/>
  <c r="J64" i="4"/>
  <c r="I64" i="4"/>
  <c r="H64" i="4"/>
  <c r="G64" i="4"/>
  <c r="F64" i="4"/>
  <c r="A64" i="4"/>
  <c r="G63" i="4"/>
  <c r="D60" i="4"/>
  <c r="D59" i="4"/>
  <c r="D58" i="4"/>
  <c r="D57" i="4"/>
  <c r="D56" i="4"/>
  <c r="D55" i="4"/>
  <c r="D54" i="4"/>
  <c r="D53" i="4"/>
  <c r="D52" i="4"/>
  <c r="D50" i="4"/>
  <c r="D32" i="4"/>
  <c r="C51" i="4"/>
  <c r="C32" i="4"/>
  <c r="C33" i="4"/>
  <c r="C34" i="4"/>
  <c r="C35" i="4"/>
  <c r="C41" i="4"/>
  <c r="M50" i="4"/>
  <c r="M58" i="4"/>
  <c r="N49" i="4"/>
  <c r="M49" i="4"/>
  <c r="L49" i="4"/>
  <c r="K49" i="4"/>
  <c r="J49" i="4"/>
  <c r="I49" i="4"/>
  <c r="H49" i="4"/>
  <c r="G49" i="4"/>
  <c r="F49" i="4"/>
  <c r="A49" i="4"/>
  <c r="G48" i="4"/>
  <c r="C36" i="4"/>
  <c r="N30" i="4"/>
  <c r="M30" i="4"/>
  <c r="L30" i="4"/>
  <c r="K30" i="4"/>
  <c r="J30" i="4"/>
  <c r="I30" i="4"/>
  <c r="H30" i="4"/>
  <c r="G30" i="4"/>
  <c r="F30" i="4"/>
  <c r="N109" i="8"/>
  <c r="M109" i="8"/>
  <c r="L109" i="8"/>
  <c r="K109" i="8"/>
  <c r="J109" i="8"/>
  <c r="I109" i="8"/>
  <c r="H109" i="8"/>
  <c r="G109" i="8"/>
  <c r="F109" i="8"/>
  <c r="D7" i="9"/>
  <c r="D11" i="9"/>
  <c r="D7" i="5"/>
  <c r="D11" i="5"/>
  <c r="D7" i="6"/>
  <c r="D11" i="6"/>
  <c r="D7" i="4"/>
  <c r="D11" i="4"/>
  <c r="N94" i="8"/>
  <c r="M94" i="8"/>
  <c r="L94" i="8"/>
  <c r="K94" i="8"/>
  <c r="J94" i="8"/>
  <c r="I94" i="8"/>
  <c r="H94" i="8"/>
  <c r="G94" i="8"/>
  <c r="F94" i="8"/>
  <c r="N79" i="8"/>
  <c r="M79" i="8"/>
  <c r="L79" i="8"/>
  <c r="K79" i="8"/>
  <c r="J79" i="8"/>
  <c r="I79" i="8"/>
  <c r="H79" i="8"/>
  <c r="G79" i="8"/>
  <c r="F79" i="8"/>
  <c r="N64" i="8"/>
  <c r="M64" i="8"/>
  <c r="L64" i="8"/>
  <c r="K64" i="8"/>
  <c r="J64" i="8"/>
  <c r="I64" i="8"/>
  <c r="H64" i="8"/>
  <c r="G64" i="8"/>
  <c r="F64" i="8"/>
  <c r="N49" i="8"/>
  <c r="M49" i="8"/>
  <c r="L49" i="8"/>
  <c r="K49" i="8"/>
  <c r="J49" i="8"/>
  <c r="I49" i="8"/>
  <c r="H49" i="8"/>
  <c r="G49" i="8"/>
  <c r="F49" i="8"/>
  <c r="E21" i="7"/>
  <c r="C8" i="7"/>
  <c r="E20" i="7"/>
  <c r="C7" i="7"/>
  <c r="H22" i="9"/>
  <c r="F22" i="9"/>
  <c r="H21" i="9"/>
  <c r="F21" i="9"/>
  <c r="H20" i="9"/>
  <c r="F20" i="9"/>
  <c r="H19" i="9"/>
  <c r="F19" i="9"/>
  <c r="H18" i="9"/>
  <c r="F18" i="9"/>
  <c r="H17" i="9"/>
  <c r="F17" i="9"/>
  <c r="H14" i="9"/>
  <c r="F14" i="9"/>
  <c r="J13" i="9"/>
  <c r="H22" i="5"/>
  <c r="F22" i="5"/>
  <c r="H21" i="5"/>
  <c r="F21" i="5"/>
  <c r="H20" i="5"/>
  <c r="F20" i="5"/>
  <c r="H19" i="5"/>
  <c r="F19" i="5"/>
  <c r="H18" i="5"/>
  <c r="F18" i="5"/>
  <c r="H17" i="5"/>
  <c r="F17" i="5"/>
  <c r="H14" i="5"/>
  <c r="F14" i="5"/>
  <c r="J13" i="5"/>
  <c r="H22" i="6"/>
  <c r="F22" i="6"/>
  <c r="H21" i="6"/>
  <c r="F21" i="6"/>
  <c r="H20" i="6"/>
  <c r="F20" i="6"/>
  <c r="H19" i="6"/>
  <c r="F19" i="6"/>
  <c r="H18" i="6"/>
  <c r="F18" i="6"/>
  <c r="H17" i="6"/>
  <c r="F17" i="6"/>
  <c r="H14" i="6"/>
  <c r="F14" i="6"/>
  <c r="J13" i="6"/>
  <c r="H22" i="4"/>
  <c r="F22" i="4"/>
  <c r="H21" i="4"/>
  <c r="F21" i="4"/>
  <c r="H20" i="4"/>
  <c r="F20" i="4"/>
  <c r="H19" i="4"/>
  <c r="F19" i="4"/>
  <c r="H18" i="4"/>
  <c r="F18" i="4"/>
  <c r="H17" i="4"/>
  <c r="F17" i="4"/>
  <c r="H14" i="4"/>
  <c r="F14" i="4"/>
  <c r="J13" i="4"/>
  <c r="L30" i="8"/>
  <c r="A109" i="8"/>
  <c r="A94" i="8"/>
  <c r="A79" i="8"/>
  <c r="A64" i="8"/>
  <c r="A49" i="8"/>
  <c r="G108" i="8"/>
  <c r="G93" i="8"/>
  <c r="G78" i="8"/>
  <c r="G63" i="8"/>
  <c r="G48" i="8"/>
  <c r="N30" i="8"/>
  <c r="M30" i="8"/>
  <c r="K30" i="8"/>
  <c r="L3" i="7"/>
  <c r="J30" i="8"/>
  <c r="I30" i="8"/>
  <c r="J3" i="7"/>
  <c r="H30" i="8"/>
  <c r="G30" i="8"/>
  <c r="H3" i="7"/>
  <c r="F30" i="8"/>
  <c r="M110" i="8"/>
  <c r="D117" i="8"/>
  <c r="M117" i="8"/>
  <c r="M95" i="8"/>
  <c r="M80" i="8"/>
  <c r="M50" i="8"/>
  <c r="M65" i="8"/>
  <c r="M73" i="8"/>
  <c r="C29" i="7"/>
  <c r="C30" i="7"/>
  <c r="C31" i="7"/>
  <c r="C32" i="7"/>
  <c r="C28" i="7"/>
  <c r="A1" i="9"/>
  <c r="A1" i="5"/>
  <c r="A1" i="6"/>
  <c r="A1" i="4"/>
  <c r="C111" i="8"/>
  <c r="C36" i="8"/>
  <c r="D7" i="8"/>
  <c r="D11" i="8"/>
  <c r="D19" i="7"/>
  <c r="D18" i="7"/>
  <c r="D52" i="8"/>
  <c r="D53" i="8"/>
  <c r="M53" i="8"/>
  <c r="D54" i="8"/>
  <c r="D55" i="8"/>
  <c r="M55" i="8"/>
  <c r="D56" i="8"/>
  <c r="D57" i="8"/>
  <c r="M57" i="8"/>
  <c r="D58" i="8"/>
  <c r="D59" i="8"/>
  <c r="D60" i="8"/>
  <c r="D82" i="8"/>
  <c r="D83" i="8"/>
  <c r="D84" i="8"/>
  <c r="D85" i="8"/>
  <c r="D86" i="8"/>
  <c r="D87" i="8"/>
  <c r="D88" i="8"/>
  <c r="D89" i="8"/>
  <c r="D90" i="8"/>
  <c r="D80" i="8"/>
  <c r="D34" i="8"/>
  <c r="C51" i="8"/>
  <c r="C32" i="8"/>
  <c r="C66" i="8"/>
  <c r="C33" i="8"/>
  <c r="C81" i="8"/>
  <c r="C34" i="8"/>
  <c r="C96" i="8"/>
  <c r="C35" i="8"/>
  <c r="C41" i="8"/>
  <c r="E16" i="7"/>
  <c r="F18" i="7"/>
  <c r="D22" i="7"/>
  <c r="E19" i="7"/>
  <c r="C6" i="7"/>
  <c r="D67" i="8"/>
  <c r="D68" i="8"/>
  <c r="D69" i="8"/>
  <c r="D70" i="8"/>
  <c r="M70" i="8"/>
  <c r="D71" i="8"/>
  <c r="M71" i="8"/>
  <c r="E22" i="7"/>
  <c r="C9" i="7"/>
  <c r="E18" i="7"/>
  <c r="B5" i="7"/>
  <c r="A28" i="7"/>
  <c r="B6" i="7"/>
  <c r="A29" i="7"/>
  <c r="B9" i="7"/>
  <c r="A22" i="7"/>
  <c r="J13" i="8"/>
  <c r="D97" i="8"/>
  <c r="D98" i="8"/>
  <c r="D99" i="8"/>
  <c r="M99" i="8"/>
  <c r="D100" i="8"/>
  <c r="D101" i="8"/>
  <c r="D102" i="8"/>
  <c r="D103" i="8"/>
  <c r="D104" i="8"/>
  <c r="D105" i="8"/>
  <c r="H14" i="8"/>
  <c r="J2" i="4"/>
  <c r="M2" i="4"/>
  <c r="O2" i="4"/>
  <c r="J2" i="8"/>
  <c r="M2" i="8"/>
  <c r="O2" i="8"/>
  <c r="D115" i="8"/>
  <c r="D112" i="8"/>
  <c r="D113" i="8"/>
  <c r="D114" i="8"/>
  <c r="D116" i="8"/>
  <c r="M116" i="8"/>
  <c r="D118" i="8"/>
  <c r="M118" i="8"/>
  <c r="D119" i="8"/>
  <c r="D120" i="8"/>
  <c r="M120" i="8"/>
  <c r="E111" i="7"/>
  <c r="D111" i="7"/>
  <c r="A111" i="7"/>
  <c r="E110" i="7"/>
  <c r="D110" i="7"/>
  <c r="A110" i="7"/>
  <c r="E109" i="7"/>
  <c r="D109" i="7"/>
  <c r="A109" i="7"/>
  <c r="E108" i="7"/>
  <c r="D108" i="7"/>
  <c r="A108" i="7"/>
  <c r="A38" i="7"/>
  <c r="F14" i="8"/>
  <c r="B8" i="7"/>
  <c r="A30" i="7"/>
  <c r="B7" i="7"/>
  <c r="A20" i="7"/>
  <c r="C24" i="7"/>
  <c r="I3" i="7"/>
  <c r="K3" i="7"/>
  <c r="M3" i="7"/>
  <c r="G3" i="7"/>
  <c r="F17" i="8"/>
  <c r="H17" i="8"/>
  <c r="F18" i="8"/>
  <c r="H18" i="8"/>
  <c r="F19" i="8"/>
  <c r="H19" i="8"/>
  <c r="F20" i="8"/>
  <c r="H20" i="8"/>
  <c r="F21" i="8"/>
  <c r="H21" i="8"/>
  <c r="F22" i="8"/>
  <c r="H22" i="8"/>
  <c r="M90" i="8"/>
  <c r="D65" i="6"/>
  <c r="D33" i="6"/>
  <c r="D95" i="6"/>
  <c r="D35" i="6"/>
  <c r="D65" i="5"/>
  <c r="D33" i="5"/>
  <c r="D110" i="5"/>
  <c r="D36" i="5"/>
  <c r="M85" i="9"/>
  <c r="M75" i="5"/>
  <c r="D80" i="5"/>
  <c r="D34" i="5"/>
  <c r="D50" i="6"/>
  <c r="D32" i="6"/>
  <c r="M67" i="8"/>
  <c r="M114" i="8"/>
  <c r="D65" i="4"/>
  <c r="D33" i="4"/>
  <c r="D80" i="6"/>
  <c r="D34" i="6"/>
  <c r="M73" i="6"/>
  <c r="D110" i="6"/>
  <c r="D36" i="6"/>
  <c r="M73" i="5"/>
  <c r="M73" i="9"/>
  <c r="M74" i="6"/>
  <c r="M74" i="5"/>
  <c r="M72" i="5"/>
  <c r="M74" i="9"/>
  <c r="M72" i="9"/>
  <c r="M89" i="5"/>
  <c r="M89" i="9"/>
  <c r="M67" i="4"/>
  <c r="M71" i="4"/>
  <c r="D110" i="4"/>
  <c r="D36" i="4"/>
  <c r="A18" i="7"/>
  <c r="M113" i="4"/>
  <c r="M84" i="6"/>
  <c r="M68" i="5"/>
  <c r="M70" i="5"/>
  <c r="M82" i="5"/>
  <c r="M84" i="5"/>
  <c r="M86" i="5"/>
  <c r="M99" i="6"/>
  <c r="M117" i="6"/>
  <c r="D95" i="5"/>
  <c r="D35" i="5"/>
  <c r="M102" i="5"/>
  <c r="M115" i="5"/>
  <c r="M119" i="5"/>
  <c r="M70" i="9"/>
  <c r="M113" i="9"/>
  <c r="M115" i="9"/>
  <c r="M117" i="9"/>
  <c r="M119" i="9"/>
  <c r="M68" i="9"/>
  <c r="M83" i="9"/>
  <c r="M67" i="9"/>
  <c r="M69" i="9"/>
  <c r="M71" i="9"/>
  <c r="M52" i="9"/>
  <c r="M56" i="9"/>
  <c r="D65" i="9"/>
  <c r="D33" i="9"/>
  <c r="M82" i="9"/>
  <c r="M84" i="9"/>
  <c r="M86" i="9"/>
  <c r="M88" i="9"/>
  <c r="M90" i="9"/>
  <c r="D95" i="9"/>
  <c r="D35" i="9"/>
  <c r="M98" i="9"/>
  <c r="M100" i="9"/>
  <c r="M103" i="9"/>
  <c r="M105" i="9"/>
  <c r="M87" i="9"/>
  <c r="M97" i="9"/>
  <c r="M99" i="9"/>
  <c r="M102" i="9"/>
  <c r="M104" i="9"/>
  <c r="M112" i="9"/>
  <c r="M114" i="9"/>
  <c r="M118" i="9"/>
  <c r="M120" i="9"/>
  <c r="M59" i="5"/>
  <c r="M53" i="5"/>
  <c r="M56" i="5"/>
  <c r="M57" i="5"/>
  <c r="M58" i="5"/>
  <c r="M67" i="5"/>
  <c r="M69" i="5"/>
  <c r="M71" i="5"/>
  <c r="M83" i="5"/>
  <c r="M85" i="5"/>
  <c r="M87" i="5"/>
  <c r="M88" i="5"/>
  <c r="M90" i="5"/>
  <c r="M98" i="5"/>
  <c r="M100" i="5"/>
  <c r="M101" i="5"/>
  <c r="M103" i="5"/>
  <c r="M105" i="5"/>
  <c r="M97" i="5"/>
  <c r="M99" i="5"/>
  <c r="M104" i="5"/>
  <c r="M112" i="5"/>
  <c r="M116" i="5"/>
  <c r="M118" i="5"/>
  <c r="M120" i="5"/>
  <c r="M60" i="6"/>
  <c r="M58" i="6"/>
  <c r="M52" i="6"/>
  <c r="M54" i="6"/>
  <c r="M56" i="6"/>
  <c r="M53" i="6"/>
  <c r="M67" i="6"/>
  <c r="M71" i="6"/>
  <c r="M70" i="6"/>
  <c r="M98" i="6"/>
  <c r="M103" i="6"/>
  <c r="M102" i="6"/>
  <c r="M118" i="6"/>
  <c r="M60" i="4"/>
  <c r="M52" i="4"/>
  <c r="M55" i="4"/>
  <c r="M57" i="4"/>
  <c r="M68" i="4"/>
  <c r="M84" i="4"/>
  <c r="M88" i="4"/>
  <c r="D95" i="4"/>
  <c r="D35" i="4"/>
  <c r="M104" i="4"/>
  <c r="M112" i="4"/>
  <c r="M116" i="4"/>
  <c r="M120" i="4"/>
  <c r="M54" i="8"/>
  <c r="M101" i="8"/>
  <c r="M97" i="8"/>
  <c r="M56" i="8"/>
  <c r="D65" i="8"/>
  <c r="D33" i="8"/>
  <c r="M114" i="5"/>
  <c r="M113" i="5"/>
  <c r="M117" i="5"/>
  <c r="C5" i="7"/>
  <c r="A19" i="7"/>
  <c r="M116" i="6"/>
  <c r="M104" i="6"/>
  <c r="M105" i="6"/>
  <c r="M100" i="6"/>
  <c r="M89" i="6"/>
  <c r="M85" i="6"/>
  <c r="M115" i="6"/>
  <c r="M101" i="6"/>
  <c r="M86" i="6"/>
  <c r="A21" i="7"/>
  <c r="M103" i="4"/>
  <c r="M99" i="4"/>
  <c r="M100" i="4"/>
  <c r="M70" i="4"/>
  <c r="M59" i="4"/>
  <c r="M56" i="4"/>
  <c r="M54" i="4"/>
  <c r="M53" i="4"/>
  <c r="M69" i="4"/>
  <c r="M74" i="4"/>
  <c r="M73" i="4"/>
  <c r="M75" i="4"/>
  <c r="M74" i="8"/>
  <c r="M72" i="8"/>
  <c r="M68" i="8"/>
  <c r="M75" i="8"/>
  <c r="M69" i="8"/>
  <c r="M84" i="8"/>
  <c r="M89" i="8"/>
  <c r="M82" i="6"/>
  <c r="M119" i="6"/>
  <c r="M87" i="6"/>
  <c r="M120" i="6"/>
  <c r="M112" i="6"/>
  <c r="M88" i="6"/>
  <c r="M83" i="6"/>
  <c r="M69" i="6"/>
  <c r="M113" i="6"/>
  <c r="M68" i="6"/>
  <c r="M72" i="6"/>
  <c r="M117" i="4"/>
  <c r="M118" i="4"/>
  <c r="M114" i="4"/>
  <c r="M87" i="4"/>
  <c r="M82" i="4"/>
  <c r="M115" i="4"/>
  <c r="M83" i="4"/>
  <c r="M57" i="9"/>
  <c r="D50" i="9"/>
  <c r="D32" i="9"/>
  <c r="D41" i="9"/>
  <c r="M81" i="9"/>
  <c r="M34" i="9"/>
  <c r="M55" i="9"/>
  <c r="M59" i="9"/>
  <c r="M85" i="4"/>
  <c r="M90" i="4"/>
  <c r="M98" i="4"/>
  <c r="M97" i="4"/>
  <c r="M101" i="4"/>
  <c r="M102" i="4"/>
  <c r="M86" i="4"/>
  <c r="M105" i="8"/>
  <c r="M83" i="8"/>
  <c r="M87" i="8"/>
  <c r="M86" i="8"/>
  <c r="M88" i="8"/>
  <c r="M103" i="8"/>
  <c r="M100" i="8"/>
  <c r="M59" i="8"/>
  <c r="M82" i="8"/>
  <c r="M85" i="8"/>
  <c r="M81" i="8"/>
  <c r="M34" i="8"/>
  <c r="M98" i="8"/>
  <c r="M113" i="8"/>
  <c r="M112" i="8"/>
  <c r="M115" i="8"/>
  <c r="M102" i="8"/>
  <c r="M60" i="8"/>
  <c r="M58" i="8"/>
  <c r="M52" i="8"/>
  <c r="A32" i="7"/>
  <c r="M52" i="5"/>
  <c r="M111" i="5"/>
  <c r="M36" i="5"/>
  <c r="M96" i="5"/>
  <c r="M35" i="5"/>
  <c r="M66" i="5"/>
  <c r="M33" i="5"/>
  <c r="E24" i="7"/>
  <c r="D19" i="4"/>
  <c r="K108" i="4"/>
  <c r="E115" i="4"/>
  <c r="I14" i="4"/>
  <c r="D14" i="4"/>
  <c r="F65" i="4"/>
  <c r="D21" i="4"/>
  <c r="I20" i="4"/>
  <c r="D41" i="4"/>
  <c r="D44" i="4"/>
  <c r="M119" i="8"/>
  <c r="M111" i="8"/>
  <c r="M36" i="8"/>
  <c r="D110" i="8"/>
  <c r="D36" i="8"/>
  <c r="D95" i="8"/>
  <c r="D35" i="8"/>
  <c r="M101" i="9"/>
  <c r="M96" i="9"/>
  <c r="M35" i="9"/>
  <c r="M54" i="9"/>
  <c r="M58" i="9"/>
  <c r="M60" i="9"/>
  <c r="M116" i="9"/>
  <c r="M111" i="9"/>
  <c r="M36" i="9"/>
  <c r="C34" i="7"/>
  <c r="M55" i="6"/>
  <c r="M57" i="6"/>
  <c r="M59" i="6"/>
  <c r="M51" i="6"/>
  <c r="M32" i="6"/>
  <c r="M66" i="4"/>
  <c r="M33" i="4"/>
  <c r="M105" i="4"/>
  <c r="M96" i="4"/>
  <c r="M35" i="4"/>
  <c r="N7" i="9"/>
  <c r="D44" i="9"/>
  <c r="D43" i="9"/>
  <c r="D42" i="9"/>
  <c r="G42" i="9"/>
  <c r="K42" i="9"/>
  <c r="E9" i="7"/>
  <c r="D9" i="7"/>
  <c r="N6" i="9"/>
  <c r="M53" i="9"/>
  <c r="M66" i="9"/>
  <c r="M33" i="9"/>
  <c r="D41" i="5"/>
  <c r="M55" i="5"/>
  <c r="M81" i="5"/>
  <c r="M34" i="5"/>
  <c r="D41" i="6"/>
  <c r="D42" i="6"/>
  <c r="G42" i="6"/>
  <c r="K42" i="6"/>
  <c r="N6" i="6"/>
  <c r="E7" i="7"/>
  <c r="D7" i="7"/>
  <c r="D44" i="6"/>
  <c r="M81" i="6"/>
  <c r="M34" i="6"/>
  <c r="M96" i="6"/>
  <c r="M35" i="6"/>
  <c r="M111" i="6"/>
  <c r="M36" i="6"/>
  <c r="M66" i="6"/>
  <c r="M33" i="6"/>
  <c r="D43" i="4"/>
  <c r="N7" i="4"/>
  <c r="D42" i="4"/>
  <c r="G42" i="4"/>
  <c r="K42" i="4"/>
  <c r="M89" i="4"/>
  <c r="M81" i="4"/>
  <c r="M34" i="4"/>
  <c r="M51" i="4"/>
  <c r="M32" i="4"/>
  <c r="M111" i="4"/>
  <c r="M36" i="4"/>
  <c r="M51" i="8"/>
  <c r="M32" i="8"/>
  <c r="D50" i="8"/>
  <c r="D32" i="8"/>
  <c r="F21" i="7"/>
  <c r="G21" i="7"/>
  <c r="H18" i="7"/>
  <c r="H20" i="7"/>
  <c r="H21" i="7"/>
  <c r="H19" i="7"/>
  <c r="H22" i="7"/>
  <c r="F28" i="7"/>
  <c r="F30" i="7"/>
  <c r="F29" i="7"/>
  <c r="F22" i="7"/>
  <c r="G22" i="7"/>
  <c r="F32" i="7"/>
  <c r="F20" i="7"/>
  <c r="G20" i="7"/>
  <c r="F31" i="7"/>
  <c r="F19" i="7"/>
  <c r="G19" i="7"/>
  <c r="M66" i="8"/>
  <c r="M33" i="8"/>
  <c r="M104" i="8"/>
  <c r="M96" i="8"/>
  <c r="M35" i="8"/>
  <c r="M41" i="8"/>
  <c r="D14" i="9"/>
  <c r="I18" i="9"/>
  <c r="D18" i="9"/>
  <c r="D22" i="9"/>
  <c r="K63" i="9"/>
  <c r="I20" i="9"/>
  <c r="I19" i="9"/>
  <c r="I21" i="9"/>
  <c r="K93" i="9"/>
  <c r="D19" i="9"/>
  <c r="I17" i="9"/>
  <c r="K78" i="9"/>
  <c r="D21" i="9"/>
  <c r="K48" i="9"/>
  <c r="D32" i="7"/>
  <c r="D20" i="9"/>
  <c r="K108" i="9"/>
  <c r="D17" i="9"/>
  <c r="I14" i="9"/>
  <c r="I22" i="9"/>
  <c r="I20" i="5"/>
  <c r="K108" i="5"/>
  <c r="D21" i="5"/>
  <c r="D31" i="7"/>
  <c r="I14" i="5"/>
  <c r="I19" i="5"/>
  <c r="I21" i="5"/>
  <c r="K48" i="5"/>
  <c r="K93" i="5"/>
  <c r="D22" i="5"/>
  <c r="K63" i="5"/>
  <c r="D18" i="5"/>
  <c r="D19" i="5"/>
  <c r="D14" i="5"/>
  <c r="I18" i="5"/>
  <c r="K78" i="5"/>
  <c r="I22" i="5"/>
  <c r="D20" i="5"/>
  <c r="D17" i="5"/>
  <c r="I17" i="5"/>
  <c r="I20" i="6"/>
  <c r="D17" i="6"/>
  <c r="K48" i="6"/>
  <c r="D21" i="6"/>
  <c r="I18" i="6"/>
  <c r="K108" i="6"/>
  <c r="I14" i="6"/>
  <c r="I19" i="6"/>
  <c r="I17" i="6"/>
  <c r="D14" i="6"/>
  <c r="D22" i="6"/>
  <c r="D18" i="6"/>
  <c r="I21" i="6"/>
  <c r="D20" i="6"/>
  <c r="K78" i="6"/>
  <c r="D19" i="6"/>
  <c r="K63" i="6"/>
  <c r="D30" i="7"/>
  <c r="I22" i="6"/>
  <c r="K93" i="6"/>
  <c r="A31" i="7"/>
  <c r="I110" i="4"/>
  <c r="I112" i="4"/>
  <c r="I80" i="4"/>
  <c r="E120" i="4"/>
  <c r="D22" i="4"/>
  <c r="L95" i="4"/>
  <c r="K48" i="4"/>
  <c r="E53" i="4"/>
  <c r="I19" i="4"/>
  <c r="K93" i="4"/>
  <c r="E102" i="4"/>
  <c r="I83" i="4"/>
  <c r="I89" i="4"/>
  <c r="I84" i="4"/>
  <c r="I88" i="4"/>
  <c r="I119" i="4"/>
  <c r="L97" i="4"/>
  <c r="L104" i="4"/>
  <c r="L99" i="4"/>
  <c r="L100" i="4"/>
  <c r="L105" i="4"/>
  <c r="L65" i="4"/>
  <c r="L80" i="4"/>
  <c r="L110" i="4"/>
  <c r="L50" i="4"/>
  <c r="E59" i="4"/>
  <c r="E105" i="4"/>
  <c r="I95" i="4"/>
  <c r="I65" i="4"/>
  <c r="I50" i="4"/>
  <c r="F50" i="4"/>
  <c r="K50" i="4"/>
  <c r="K95" i="4"/>
  <c r="K80" i="4"/>
  <c r="E117" i="4"/>
  <c r="E113" i="4"/>
  <c r="K63" i="4"/>
  <c r="I18" i="4"/>
  <c r="D17" i="4"/>
  <c r="K78" i="4"/>
  <c r="D18" i="4"/>
  <c r="I22" i="4"/>
  <c r="D29" i="7"/>
  <c r="I17" i="4"/>
  <c r="D20" i="4"/>
  <c r="I21" i="4"/>
  <c r="D28" i="7"/>
  <c r="D19" i="8"/>
  <c r="K108" i="8"/>
  <c r="I22" i="8"/>
  <c r="D20" i="8"/>
  <c r="I17" i="8"/>
  <c r="D22" i="8"/>
  <c r="I19" i="8"/>
  <c r="D18" i="8"/>
  <c r="D17" i="8"/>
  <c r="I21" i="8"/>
  <c r="K48" i="8"/>
  <c r="I20" i="8"/>
  <c r="D14" i="8"/>
  <c r="K63" i="8"/>
  <c r="D21" i="8"/>
  <c r="K93" i="8"/>
  <c r="I14" i="8"/>
  <c r="I18" i="8"/>
  <c r="K78" i="8"/>
  <c r="I24" i="9"/>
  <c r="M51" i="5"/>
  <c r="M32" i="5"/>
  <c r="D43" i="6"/>
  <c r="N7" i="6"/>
  <c r="E118" i="4"/>
  <c r="E112" i="4"/>
  <c r="E104" i="4"/>
  <c r="I114" i="4"/>
  <c r="E60" i="4"/>
  <c r="I118" i="4"/>
  <c r="I113" i="4"/>
  <c r="F110" i="4"/>
  <c r="F95" i="4"/>
  <c r="F80" i="4"/>
  <c r="E114" i="4"/>
  <c r="E116" i="4"/>
  <c r="E119" i="4"/>
  <c r="K65" i="4"/>
  <c r="K110" i="4"/>
  <c r="N6" i="4"/>
  <c r="E6" i="7"/>
  <c r="D6" i="7"/>
  <c r="D41" i="8"/>
  <c r="D43" i="8"/>
  <c r="E5" i="7"/>
  <c r="D5" i="7"/>
  <c r="M51" i="9"/>
  <c r="M32" i="9"/>
  <c r="M41" i="9"/>
  <c r="N9" i="9"/>
  <c r="M41" i="5"/>
  <c r="N7" i="5"/>
  <c r="D44" i="5"/>
  <c r="E8" i="7"/>
  <c r="D8" i="7"/>
  <c r="D43" i="5"/>
  <c r="D42" i="5"/>
  <c r="G42" i="5"/>
  <c r="K42" i="5"/>
  <c r="N6" i="5"/>
  <c r="M41" i="6"/>
  <c r="M41" i="4"/>
  <c r="M43" i="4"/>
  <c r="N7" i="8"/>
  <c r="F24" i="7"/>
  <c r="C40" i="7"/>
  <c r="G18" i="7"/>
  <c r="G24" i="7"/>
  <c r="F34" i="7"/>
  <c r="H24" i="7"/>
  <c r="G65" i="9"/>
  <c r="G95" i="9"/>
  <c r="G80" i="9"/>
  <c r="G110" i="9"/>
  <c r="G50" i="9"/>
  <c r="J65" i="9"/>
  <c r="J80" i="9"/>
  <c r="J95" i="9"/>
  <c r="J50" i="9"/>
  <c r="J110" i="9"/>
  <c r="E53" i="9"/>
  <c r="E58" i="9"/>
  <c r="E57" i="9"/>
  <c r="E55" i="9"/>
  <c r="E59" i="9"/>
  <c r="E56" i="9"/>
  <c r="E60" i="9"/>
  <c r="E54" i="9"/>
  <c r="E52" i="9"/>
  <c r="E89" i="9"/>
  <c r="E86" i="9"/>
  <c r="E85" i="9"/>
  <c r="E90" i="9"/>
  <c r="E82" i="9"/>
  <c r="E83" i="9"/>
  <c r="E84" i="9"/>
  <c r="E87" i="9"/>
  <c r="E88" i="9"/>
  <c r="I50" i="9"/>
  <c r="I110" i="9"/>
  <c r="I80" i="9"/>
  <c r="I95" i="9"/>
  <c r="I65" i="9"/>
  <c r="L110" i="9"/>
  <c r="L95" i="9"/>
  <c r="L50" i="9"/>
  <c r="L80" i="9"/>
  <c r="L65" i="9"/>
  <c r="E116" i="9"/>
  <c r="E114" i="9"/>
  <c r="E112" i="9"/>
  <c r="E118" i="9"/>
  <c r="E115" i="9"/>
  <c r="E113" i="9"/>
  <c r="E119" i="9"/>
  <c r="E117" i="9"/>
  <c r="E120" i="9"/>
  <c r="H32" i="7"/>
  <c r="G32" i="7"/>
  <c r="K50" i="9"/>
  <c r="K110" i="9"/>
  <c r="K95" i="9"/>
  <c r="K80" i="9"/>
  <c r="K65" i="9"/>
  <c r="E103" i="9"/>
  <c r="E105" i="9"/>
  <c r="E100" i="9"/>
  <c r="E97" i="9"/>
  <c r="E104" i="9"/>
  <c r="E101" i="9"/>
  <c r="E99" i="9"/>
  <c r="E98" i="9"/>
  <c r="E102" i="9"/>
  <c r="E75" i="9"/>
  <c r="E68" i="9"/>
  <c r="E72" i="9"/>
  <c r="E70" i="9"/>
  <c r="E69" i="9"/>
  <c r="E67" i="9"/>
  <c r="E73" i="9"/>
  <c r="E74" i="9"/>
  <c r="E71" i="9"/>
  <c r="H65" i="9"/>
  <c r="H95" i="9"/>
  <c r="H110" i="9"/>
  <c r="H80" i="9"/>
  <c r="H50" i="9"/>
  <c r="F65" i="9"/>
  <c r="F50" i="9"/>
  <c r="F110" i="9"/>
  <c r="F80" i="9"/>
  <c r="F95" i="9"/>
  <c r="D24" i="9"/>
  <c r="I24" i="5"/>
  <c r="J95" i="5"/>
  <c r="J65" i="5"/>
  <c r="J110" i="5"/>
  <c r="J80" i="5"/>
  <c r="J50" i="5"/>
  <c r="E89" i="5"/>
  <c r="E85" i="5"/>
  <c r="E84" i="5"/>
  <c r="E83" i="5"/>
  <c r="E90" i="5"/>
  <c r="E88" i="5"/>
  <c r="E86" i="5"/>
  <c r="E87" i="5"/>
  <c r="E82" i="5"/>
  <c r="F110" i="5"/>
  <c r="F50" i="5"/>
  <c r="F95" i="5"/>
  <c r="F80" i="5"/>
  <c r="F65" i="5"/>
  <c r="D24" i="5"/>
  <c r="H110" i="5"/>
  <c r="H80" i="5"/>
  <c r="H50" i="5"/>
  <c r="H65" i="5"/>
  <c r="H95" i="5"/>
  <c r="L95" i="5"/>
  <c r="L65" i="5"/>
  <c r="L110" i="5"/>
  <c r="L50" i="5"/>
  <c r="L80" i="5"/>
  <c r="E55" i="5"/>
  <c r="E57" i="5"/>
  <c r="E52" i="5"/>
  <c r="E60" i="5"/>
  <c r="E59" i="5"/>
  <c r="E54" i="5"/>
  <c r="E58" i="5"/>
  <c r="E53" i="5"/>
  <c r="E56" i="5"/>
  <c r="H31" i="7"/>
  <c r="G31" i="7"/>
  <c r="E119" i="5"/>
  <c r="E114" i="5"/>
  <c r="E117" i="5"/>
  <c r="E113" i="5"/>
  <c r="E120" i="5"/>
  <c r="E115" i="5"/>
  <c r="E118" i="5"/>
  <c r="E116" i="5"/>
  <c r="E112" i="5"/>
  <c r="G95" i="5"/>
  <c r="G80" i="5"/>
  <c r="G110" i="5"/>
  <c r="G65" i="5"/>
  <c r="G50" i="5"/>
  <c r="I110" i="5"/>
  <c r="I65" i="5"/>
  <c r="I95" i="5"/>
  <c r="I80" i="5"/>
  <c r="I50" i="5"/>
  <c r="E70" i="5"/>
  <c r="E69" i="5"/>
  <c r="E71" i="5"/>
  <c r="E75" i="5"/>
  <c r="E74" i="5"/>
  <c r="E67" i="5"/>
  <c r="E72" i="5"/>
  <c r="E73" i="5"/>
  <c r="E68" i="5"/>
  <c r="E98" i="5"/>
  <c r="E102" i="5"/>
  <c r="E104" i="5"/>
  <c r="E103" i="5"/>
  <c r="E100" i="5"/>
  <c r="E99" i="5"/>
  <c r="E97" i="5"/>
  <c r="E101" i="5"/>
  <c r="E105" i="5"/>
  <c r="K95" i="5"/>
  <c r="K65" i="5"/>
  <c r="K80" i="5"/>
  <c r="K110" i="5"/>
  <c r="K50" i="5"/>
  <c r="E101" i="6"/>
  <c r="E97" i="6"/>
  <c r="E100" i="6"/>
  <c r="E98" i="6"/>
  <c r="E103" i="6"/>
  <c r="E104" i="6"/>
  <c r="E99" i="6"/>
  <c r="E105" i="6"/>
  <c r="E102" i="6"/>
  <c r="H30" i="7"/>
  <c r="G30" i="7"/>
  <c r="I80" i="6"/>
  <c r="I50" i="6"/>
  <c r="I95" i="6"/>
  <c r="I65" i="6"/>
  <c r="I110" i="6"/>
  <c r="J110" i="6"/>
  <c r="J80" i="6"/>
  <c r="J50" i="6"/>
  <c r="J95" i="6"/>
  <c r="J65" i="6"/>
  <c r="H80" i="6"/>
  <c r="H50" i="6"/>
  <c r="H95" i="6"/>
  <c r="H65" i="6"/>
  <c r="H110" i="6"/>
  <c r="F95" i="6"/>
  <c r="F80" i="6"/>
  <c r="F50" i="6"/>
  <c r="F110" i="6"/>
  <c r="D24" i="6"/>
  <c r="F65" i="6"/>
  <c r="E120" i="6"/>
  <c r="E114" i="6"/>
  <c r="E116" i="6"/>
  <c r="E115" i="6"/>
  <c r="E112" i="6"/>
  <c r="E118" i="6"/>
  <c r="E113" i="6"/>
  <c r="E119" i="6"/>
  <c r="E117" i="6"/>
  <c r="K50" i="6"/>
  <c r="K95" i="6"/>
  <c r="K110" i="6"/>
  <c r="K80" i="6"/>
  <c r="K65" i="6"/>
  <c r="G50" i="6"/>
  <c r="G80" i="6"/>
  <c r="G65" i="6"/>
  <c r="G110" i="6"/>
  <c r="G95" i="6"/>
  <c r="E75" i="6"/>
  <c r="E67" i="6"/>
  <c r="E71" i="6"/>
  <c r="E74" i="6"/>
  <c r="E68" i="6"/>
  <c r="E72" i="6"/>
  <c r="E69" i="6"/>
  <c r="E70" i="6"/>
  <c r="E73" i="6"/>
  <c r="E86" i="6"/>
  <c r="E85" i="6"/>
  <c r="E87" i="6"/>
  <c r="E89" i="6"/>
  <c r="E83" i="6"/>
  <c r="E90" i="6"/>
  <c r="E84" i="6"/>
  <c r="E82" i="6"/>
  <c r="E88" i="6"/>
  <c r="L65" i="6"/>
  <c r="L50" i="6"/>
  <c r="L110" i="6"/>
  <c r="L80" i="6"/>
  <c r="L95" i="6"/>
  <c r="I24" i="6"/>
  <c r="E54" i="6"/>
  <c r="E60" i="6"/>
  <c r="E53" i="6"/>
  <c r="E59" i="6"/>
  <c r="E55" i="6"/>
  <c r="E52" i="6"/>
  <c r="E56" i="6"/>
  <c r="E57" i="6"/>
  <c r="E58" i="6"/>
  <c r="M44" i="4"/>
  <c r="I24" i="4"/>
  <c r="H24" i="4"/>
  <c r="E103" i="4"/>
  <c r="E99" i="4"/>
  <c r="E54" i="4"/>
  <c r="E58" i="4"/>
  <c r="E57" i="4"/>
  <c r="I82" i="4"/>
  <c r="I87" i="4"/>
  <c r="E97" i="4"/>
  <c r="E98" i="4"/>
  <c r="E101" i="4"/>
  <c r="E100" i="4"/>
  <c r="E56" i="4"/>
  <c r="E52" i="4"/>
  <c r="E55" i="4"/>
  <c r="I86" i="4"/>
  <c r="I90" i="4"/>
  <c r="I85" i="4"/>
  <c r="L101" i="4"/>
  <c r="L98" i="4"/>
  <c r="L103" i="4"/>
  <c r="L102" i="4"/>
  <c r="I120" i="4"/>
  <c r="I116" i="4"/>
  <c r="I115" i="4"/>
  <c r="I117" i="4"/>
  <c r="I26" i="4"/>
  <c r="E86" i="4"/>
  <c r="E90" i="4"/>
  <c r="E83" i="4"/>
  <c r="E89" i="4"/>
  <c r="E82" i="4"/>
  <c r="E85" i="4"/>
  <c r="E87" i="4"/>
  <c r="E84" i="4"/>
  <c r="E88" i="4"/>
  <c r="E110" i="4"/>
  <c r="E36" i="4"/>
  <c r="K105" i="4"/>
  <c r="K99" i="4"/>
  <c r="K102" i="4"/>
  <c r="K104" i="4"/>
  <c r="K100" i="4"/>
  <c r="K101" i="4"/>
  <c r="K98" i="4"/>
  <c r="K103" i="4"/>
  <c r="K97" i="4"/>
  <c r="F75" i="4"/>
  <c r="F71" i="4"/>
  <c r="F68" i="4"/>
  <c r="F72" i="4"/>
  <c r="F70" i="4"/>
  <c r="F67" i="4"/>
  <c r="F69" i="4"/>
  <c r="F74" i="4"/>
  <c r="F73" i="4"/>
  <c r="I57" i="4"/>
  <c r="I58" i="4"/>
  <c r="I55" i="4"/>
  <c r="I53" i="4"/>
  <c r="I52" i="4"/>
  <c r="I60" i="4"/>
  <c r="I59" i="4"/>
  <c r="I56" i="4"/>
  <c r="I54" i="4"/>
  <c r="I103" i="4"/>
  <c r="I99" i="4"/>
  <c r="I98" i="4"/>
  <c r="I105" i="4"/>
  <c r="I100" i="4"/>
  <c r="I101" i="4"/>
  <c r="I97" i="4"/>
  <c r="I102" i="4"/>
  <c r="I104" i="4"/>
  <c r="L54" i="4"/>
  <c r="L55" i="4"/>
  <c r="L60" i="4"/>
  <c r="L57" i="4"/>
  <c r="L59" i="4"/>
  <c r="L58" i="4"/>
  <c r="L56" i="4"/>
  <c r="L52" i="4"/>
  <c r="L53" i="4"/>
  <c r="L85" i="4"/>
  <c r="L90" i="4"/>
  <c r="L87" i="4"/>
  <c r="L88" i="4"/>
  <c r="L84" i="4"/>
  <c r="L89" i="4"/>
  <c r="L83" i="4"/>
  <c r="L86" i="4"/>
  <c r="L82" i="4"/>
  <c r="J65" i="4"/>
  <c r="J110" i="4"/>
  <c r="J80" i="4"/>
  <c r="J50" i="4"/>
  <c r="J95" i="4"/>
  <c r="H29" i="7"/>
  <c r="G29" i="7"/>
  <c r="H80" i="4"/>
  <c r="H110" i="4"/>
  <c r="H65" i="4"/>
  <c r="H95" i="4"/>
  <c r="H50" i="4"/>
  <c r="G50" i="4"/>
  <c r="G80" i="4"/>
  <c r="G65" i="4"/>
  <c r="G95" i="4"/>
  <c r="G110" i="4"/>
  <c r="E74" i="4"/>
  <c r="E72" i="4"/>
  <c r="E71" i="4"/>
  <c r="E75" i="4"/>
  <c r="E73" i="4"/>
  <c r="E67" i="4"/>
  <c r="E70" i="4"/>
  <c r="E68" i="4"/>
  <c r="E69" i="4"/>
  <c r="K89" i="4"/>
  <c r="K85" i="4"/>
  <c r="K83" i="4"/>
  <c r="K82" i="4"/>
  <c r="K88" i="4"/>
  <c r="K90" i="4"/>
  <c r="K84" i="4"/>
  <c r="K87" i="4"/>
  <c r="K86" i="4"/>
  <c r="K58" i="4"/>
  <c r="K60" i="4"/>
  <c r="K52" i="4"/>
  <c r="K56" i="4"/>
  <c r="K57" i="4"/>
  <c r="K59" i="4"/>
  <c r="K54" i="4"/>
  <c r="K55" i="4"/>
  <c r="K53" i="4"/>
  <c r="D24" i="4"/>
  <c r="F60" i="4"/>
  <c r="F59" i="4"/>
  <c r="F52" i="4"/>
  <c r="F56" i="4"/>
  <c r="F55" i="4"/>
  <c r="F58" i="4"/>
  <c r="F53" i="4"/>
  <c r="F57" i="4"/>
  <c r="F54" i="4"/>
  <c r="I73" i="4"/>
  <c r="I69" i="4"/>
  <c r="I75" i="4"/>
  <c r="I71" i="4"/>
  <c r="I72" i="4"/>
  <c r="I68" i="4"/>
  <c r="I74" i="4"/>
  <c r="I70" i="4"/>
  <c r="I67" i="4"/>
  <c r="E50" i="4"/>
  <c r="E32" i="4"/>
  <c r="L113" i="4"/>
  <c r="L115" i="4"/>
  <c r="L114" i="4"/>
  <c r="L117" i="4"/>
  <c r="L119" i="4"/>
  <c r="L118" i="4"/>
  <c r="L116" i="4"/>
  <c r="L112" i="4"/>
  <c r="L120" i="4"/>
  <c r="L75" i="4"/>
  <c r="L74" i="4"/>
  <c r="L72" i="4"/>
  <c r="L71" i="4"/>
  <c r="L69" i="4"/>
  <c r="L68" i="4"/>
  <c r="L73" i="4"/>
  <c r="L70" i="4"/>
  <c r="L67" i="4"/>
  <c r="M44" i="8"/>
  <c r="N5" i="7"/>
  <c r="N9" i="8"/>
  <c r="M43" i="8"/>
  <c r="E83" i="8"/>
  <c r="E90" i="8"/>
  <c r="E82" i="8"/>
  <c r="E88" i="8"/>
  <c r="E84" i="8"/>
  <c r="E87" i="8"/>
  <c r="E89" i="8"/>
  <c r="E86" i="8"/>
  <c r="E85" i="8"/>
  <c r="I24" i="8"/>
  <c r="K110" i="8"/>
  <c r="K50" i="8"/>
  <c r="K80" i="8"/>
  <c r="K65" i="8"/>
  <c r="K95" i="8"/>
  <c r="D24" i="8"/>
  <c r="F110" i="8"/>
  <c r="F50" i="8"/>
  <c r="F80" i="8"/>
  <c r="F95" i="8"/>
  <c r="F65" i="8"/>
  <c r="E56" i="8"/>
  <c r="E59" i="8"/>
  <c r="E57" i="8"/>
  <c r="E58" i="8"/>
  <c r="E55" i="8"/>
  <c r="E60" i="8"/>
  <c r="E52" i="8"/>
  <c r="E54" i="8"/>
  <c r="E53" i="8"/>
  <c r="G50" i="8"/>
  <c r="G65" i="8"/>
  <c r="G80" i="8"/>
  <c r="G110" i="8"/>
  <c r="G95" i="8"/>
  <c r="I95" i="8"/>
  <c r="I110" i="8"/>
  <c r="I50" i="8"/>
  <c r="I65" i="8"/>
  <c r="I80" i="8"/>
  <c r="E103" i="8"/>
  <c r="E99" i="8"/>
  <c r="E102" i="8"/>
  <c r="E105" i="8"/>
  <c r="E104" i="8"/>
  <c r="E97" i="8"/>
  <c r="E101" i="8"/>
  <c r="E100" i="8"/>
  <c r="E98" i="8"/>
  <c r="E67" i="8"/>
  <c r="E71" i="8"/>
  <c r="E68" i="8"/>
  <c r="E70" i="8"/>
  <c r="E75" i="8"/>
  <c r="E72" i="8"/>
  <c r="E69" i="8"/>
  <c r="E73" i="8"/>
  <c r="E74" i="8"/>
  <c r="H65" i="8"/>
  <c r="H50" i="8"/>
  <c r="H80" i="8"/>
  <c r="H95" i="8"/>
  <c r="H110" i="8"/>
  <c r="L50" i="8"/>
  <c r="L80" i="8"/>
  <c r="L110" i="8"/>
  <c r="L65" i="8"/>
  <c r="L95" i="8"/>
  <c r="J95" i="8"/>
  <c r="J50" i="8"/>
  <c r="J110" i="8"/>
  <c r="J65" i="8"/>
  <c r="J80" i="8"/>
  <c r="E118" i="8"/>
  <c r="E113" i="8"/>
  <c r="E120" i="8"/>
  <c r="E115" i="8"/>
  <c r="E116" i="8"/>
  <c r="E119" i="8"/>
  <c r="E112" i="8"/>
  <c r="E114" i="8"/>
  <c r="E117" i="8"/>
  <c r="D34" i="7"/>
  <c r="H28" i="7"/>
  <c r="G28" i="7"/>
  <c r="I26" i="9"/>
  <c r="H24" i="9"/>
  <c r="K71" i="4"/>
  <c r="K67" i="4"/>
  <c r="K69" i="4"/>
  <c r="K68" i="4"/>
  <c r="K75" i="4"/>
  <c r="K72" i="4"/>
  <c r="K74" i="4"/>
  <c r="K73" i="4"/>
  <c r="K70" i="4"/>
  <c r="F85" i="4"/>
  <c r="F82" i="4"/>
  <c r="F90" i="4"/>
  <c r="F86" i="4"/>
  <c r="F88" i="4"/>
  <c r="F83" i="4"/>
  <c r="F84" i="4"/>
  <c r="F87" i="4"/>
  <c r="F89" i="4"/>
  <c r="F120" i="4"/>
  <c r="F113" i="4"/>
  <c r="F115" i="4"/>
  <c r="F119" i="4"/>
  <c r="F118" i="4"/>
  <c r="F112" i="4"/>
  <c r="F117" i="4"/>
  <c r="F116" i="4"/>
  <c r="F114" i="4"/>
  <c r="K114" i="4"/>
  <c r="K118" i="4"/>
  <c r="K116" i="4"/>
  <c r="K113" i="4"/>
  <c r="K112" i="4"/>
  <c r="K115" i="4"/>
  <c r="K117" i="4"/>
  <c r="K120" i="4"/>
  <c r="K119" i="4"/>
  <c r="F99" i="4"/>
  <c r="F104" i="4"/>
  <c r="F105" i="4"/>
  <c r="F98" i="4"/>
  <c r="F102" i="4"/>
  <c r="F100" i="4"/>
  <c r="F97" i="4"/>
  <c r="F101" i="4"/>
  <c r="F103" i="4"/>
  <c r="I111" i="4"/>
  <c r="I36" i="4"/>
  <c r="L96" i="4"/>
  <c r="L35" i="4"/>
  <c r="D44" i="8"/>
  <c r="N6" i="8"/>
  <c r="D42" i="8"/>
  <c r="G42" i="8"/>
  <c r="K42" i="8"/>
  <c r="H34" i="7"/>
  <c r="C51" i="7"/>
  <c r="P51" i="7"/>
  <c r="I11" i="7"/>
  <c r="D24" i="7"/>
  <c r="M43" i="9"/>
  <c r="N9" i="7"/>
  <c r="M44" i="9"/>
  <c r="N8" i="7"/>
  <c r="M44" i="5"/>
  <c r="N9" i="5"/>
  <c r="M43" i="5"/>
  <c r="E10" i="7"/>
  <c r="M23" i="7"/>
  <c r="N7" i="7"/>
  <c r="N9" i="6"/>
  <c r="M44" i="6"/>
  <c r="M43" i="6"/>
  <c r="N6" i="7"/>
  <c r="N9" i="4"/>
  <c r="I66" i="4"/>
  <c r="I33" i="4"/>
  <c r="K96" i="4"/>
  <c r="K35" i="4"/>
  <c r="E95" i="4"/>
  <c r="E35" i="4"/>
  <c r="C41" i="7"/>
  <c r="F102" i="9"/>
  <c r="F99" i="9"/>
  <c r="F105" i="9"/>
  <c r="F103" i="9"/>
  <c r="F100" i="9"/>
  <c r="F101" i="9"/>
  <c r="F97" i="9"/>
  <c r="F104" i="9"/>
  <c r="F98" i="9"/>
  <c r="F118" i="9"/>
  <c r="F119" i="9"/>
  <c r="F113" i="9"/>
  <c r="F112" i="9"/>
  <c r="F117" i="9"/>
  <c r="F115" i="9"/>
  <c r="F114" i="9"/>
  <c r="F116" i="9"/>
  <c r="F120" i="9"/>
  <c r="F75" i="9"/>
  <c r="F73" i="9"/>
  <c r="F70" i="9"/>
  <c r="F71" i="9"/>
  <c r="F69" i="9"/>
  <c r="F74" i="9"/>
  <c r="F68" i="9"/>
  <c r="F72" i="9"/>
  <c r="F67" i="9"/>
  <c r="H86" i="9"/>
  <c r="H88" i="9"/>
  <c r="H89" i="9"/>
  <c r="H83" i="9"/>
  <c r="H85" i="9"/>
  <c r="H87" i="9"/>
  <c r="H90" i="9"/>
  <c r="H84" i="9"/>
  <c r="H82" i="9"/>
  <c r="H104" i="9"/>
  <c r="H102" i="9"/>
  <c r="H101" i="9"/>
  <c r="H100" i="9"/>
  <c r="H99" i="9"/>
  <c r="H98" i="9"/>
  <c r="H103" i="9"/>
  <c r="H105" i="9"/>
  <c r="H97" i="9"/>
  <c r="E95" i="9"/>
  <c r="E35" i="9"/>
  <c r="K73" i="9"/>
  <c r="K71" i="9"/>
  <c r="K70" i="9"/>
  <c r="K68" i="9"/>
  <c r="K72" i="9"/>
  <c r="K67" i="9"/>
  <c r="K69" i="9"/>
  <c r="K75" i="9"/>
  <c r="K74" i="9"/>
  <c r="K100" i="9"/>
  <c r="K101" i="9"/>
  <c r="K102" i="9"/>
  <c r="K99" i="9"/>
  <c r="K103" i="9"/>
  <c r="K97" i="9"/>
  <c r="K105" i="9"/>
  <c r="K104" i="9"/>
  <c r="K98" i="9"/>
  <c r="K57" i="9"/>
  <c r="K54" i="9"/>
  <c r="K52" i="9"/>
  <c r="K59" i="9"/>
  <c r="K60" i="9"/>
  <c r="K56" i="9"/>
  <c r="K55" i="9"/>
  <c r="K58" i="9"/>
  <c r="K53" i="9"/>
  <c r="L70" i="9"/>
  <c r="L71" i="9"/>
  <c r="L67" i="9"/>
  <c r="L72" i="9"/>
  <c r="L73" i="9"/>
  <c r="L75" i="9"/>
  <c r="L69" i="9"/>
  <c r="L68" i="9"/>
  <c r="L74" i="9"/>
  <c r="L57" i="9"/>
  <c r="L58" i="9"/>
  <c r="L52" i="9"/>
  <c r="L59" i="9"/>
  <c r="L53" i="9"/>
  <c r="L54" i="9"/>
  <c r="L55" i="9"/>
  <c r="L60" i="9"/>
  <c r="L56" i="9"/>
  <c r="L118" i="9"/>
  <c r="L116" i="9"/>
  <c r="L119" i="9"/>
  <c r="L117" i="9"/>
  <c r="L115" i="9"/>
  <c r="L114" i="9"/>
  <c r="L113" i="9"/>
  <c r="L112" i="9"/>
  <c r="L120" i="9"/>
  <c r="I102" i="9"/>
  <c r="I103" i="9"/>
  <c r="I101" i="9"/>
  <c r="I98" i="9"/>
  <c r="I97" i="9"/>
  <c r="I105" i="9"/>
  <c r="I100" i="9"/>
  <c r="I104" i="9"/>
  <c r="I99" i="9"/>
  <c r="I120" i="9"/>
  <c r="I117" i="9"/>
  <c r="I118" i="9"/>
  <c r="I112" i="9"/>
  <c r="I116" i="9"/>
  <c r="I114" i="9"/>
  <c r="I115" i="9"/>
  <c r="I119" i="9"/>
  <c r="I113" i="9"/>
  <c r="E80" i="9"/>
  <c r="E34" i="9"/>
  <c r="J116" i="9"/>
  <c r="J117" i="9"/>
  <c r="J114" i="9"/>
  <c r="J115" i="9"/>
  <c r="J118" i="9"/>
  <c r="J119" i="9"/>
  <c r="J120" i="9"/>
  <c r="J113" i="9"/>
  <c r="J112" i="9"/>
  <c r="J99" i="9"/>
  <c r="J105" i="9"/>
  <c r="J103" i="9"/>
  <c r="J97" i="9"/>
  <c r="J100" i="9"/>
  <c r="J102" i="9"/>
  <c r="J101" i="9"/>
  <c r="J98" i="9"/>
  <c r="J104" i="9"/>
  <c r="J74" i="9"/>
  <c r="J69" i="9"/>
  <c r="J72" i="9"/>
  <c r="J73" i="9"/>
  <c r="J70" i="9"/>
  <c r="J67" i="9"/>
  <c r="J71" i="9"/>
  <c r="J75" i="9"/>
  <c r="J68" i="9"/>
  <c r="G118" i="9"/>
  <c r="G116" i="9"/>
  <c r="G112" i="9"/>
  <c r="G120" i="9"/>
  <c r="G115" i="9"/>
  <c r="G114" i="9"/>
  <c r="G113" i="9"/>
  <c r="G117" i="9"/>
  <c r="G119" i="9"/>
  <c r="G98" i="9"/>
  <c r="G99" i="9"/>
  <c r="G100" i="9"/>
  <c r="G102" i="9"/>
  <c r="G101" i="9"/>
  <c r="G97" i="9"/>
  <c r="G104" i="9"/>
  <c r="G103" i="9"/>
  <c r="G105" i="9"/>
  <c r="N65" i="9"/>
  <c r="D26" i="9"/>
  <c r="N110" i="9"/>
  <c r="N50" i="9"/>
  <c r="C24" i="9"/>
  <c r="N80" i="9"/>
  <c r="N95" i="9"/>
  <c r="F85" i="9"/>
  <c r="F82" i="9"/>
  <c r="F87" i="9"/>
  <c r="F89" i="9"/>
  <c r="F84" i="9"/>
  <c r="F83" i="9"/>
  <c r="F86" i="9"/>
  <c r="F88" i="9"/>
  <c r="F90" i="9"/>
  <c r="F54" i="9"/>
  <c r="F58" i="9"/>
  <c r="F55" i="9"/>
  <c r="F56" i="9"/>
  <c r="F59" i="9"/>
  <c r="F52" i="9"/>
  <c r="F53" i="9"/>
  <c r="F57" i="9"/>
  <c r="F60" i="9"/>
  <c r="H60" i="9"/>
  <c r="H55" i="9"/>
  <c r="H53" i="9"/>
  <c r="H58" i="9"/>
  <c r="H56" i="9"/>
  <c r="H57" i="9"/>
  <c r="H54" i="9"/>
  <c r="H52" i="9"/>
  <c r="H59" i="9"/>
  <c r="H120" i="9"/>
  <c r="H118" i="9"/>
  <c r="H112" i="9"/>
  <c r="H114" i="9"/>
  <c r="H113" i="9"/>
  <c r="H117" i="9"/>
  <c r="H115" i="9"/>
  <c r="H116" i="9"/>
  <c r="H119" i="9"/>
  <c r="H70" i="9"/>
  <c r="H68" i="9"/>
  <c r="H75" i="9"/>
  <c r="H69" i="9"/>
  <c r="H67" i="9"/>
  <c r="H74" i="9"/>
  <c r="H73" i="9"/>
  <c r="H71" i="9"/>
  <c r="H72" i="9"/>
  <c r="E65" i="9"/>
  <c r="E33" i="9"/>
  <c r="K87" i="9"/>
  <c r="K86" i="9"/>
  <c r="K89" i="9"/>
  <c r="K85" i="9"/>
  <c r="K83" i="9"/>
  <c r="K84" i="9"/>
  <c r="K82" i="9"/>
  <c r="K88" i="9"/>
  <c r="K90" i="9"/>
  <c r="K115" i="9"/>
  <c r="K114" i="9"/>
  <c r="K112" i="9"/>
  <c r="K120" i="9"/>
  <c r="K113" i="9"/>
  <c r="K118" i="9"/>
  <c r="K117" i="9"/>
  <c r="K119" i="9"/>
  <c r="K116" i="9"/>
  <c r="E110" i="9"/>
  <c r="E36" i="9"/>
  <c r="L87" i="9"/>
  <c r="L86" i="9"/>
  <c r="L88" i="9"/>
  <c r="L89" i="9"/>
  <c r="L90" i="9"/>
  <c r="L83" i="9"/>
  <c r="L85" i="9"/>
  <c r="L82" i="9"/>
  <c r="L84" i="9"/>
  <c r="L104" i="9"/>
  <c r="L101" i="9"/>
  <c r="L99" i="9"/>
  <c r="L100" i="9"/>
  <c r="L105" i="9"/>
  <c r="L98" i="9"/>
  <c r="L102" i="9"/>
  <c r="L97" i="9"/>
  <c r="L103" i="9"/>
  <c r="I74" i="9"/>
  <c r="I73" i="9"/>
  <c r="I69" i="9"/>
  <c r="I75" i="9"/>
  <c r="I68" i="9"/>
  <c r="I71" i="9"/>
  <c r="I70" i="9"/>
  <c r="I72" i="9"/>
  <c r="I67" i="9"/>
  <c r="I89" i="9"/>
  <c r="I84" i="9"/>
  <c r="I88" i="9"/>
  <c r="I90" i="9"/>
  <c r="I83" i="9"/>
  <c r="I85" i="9"/>
  <c r="I86" i="9"/>
  <c r="I87" i="9"/>
  <c r="I82" i="9"/>
  <c r="I60" i="9"/>
  <c r="I57" i="9"/>
  <c r="I54" i="9"/>
  <c r="I58" i="9"/>
  <c r="I52" i="9"/>
  <c r="I59" i="9"/>
  <c r="I56" i="9"/>
  <c r="I55" i="9"/>
  <c r="I53" i="9"/>
  <c r="E50" i="9"/>
  <c r="E32" i="9"/>
  <c r="J58" i="9"/>
  <c r="J56" i="9"/>
  <c r="J55" i="9"/>
  <c r="J57" i="9"/>
  <c r="J52" i="9"/>
  <c r="J54" i="9"/>
  <c r="J59" i="9"/>
  <c r="J60" i="9"/>
  <c r="J53" i="9"/>
  <c r="J89" i="9"/>
  <c r="J87" i="9"/>
  <c r="J84" i="9"/>
  <c r="J82" i="9"/>
  <c r="J88" i="9"/>
  <c r="J83" i="9"/>
  <c r="J86" i="9"/>
  <c r="J85" i="9"/>
  <c r="J90" i="9"/>
  <c r="G52" i="9"/>
  <c r="G57" i="9"/>
  <c r="G54" i="9"/>
  <c r="G58" i="9"/>
  <c r="G55" i="9"/>
  <c r="G60" i="9"/>
  <c r="G59" i="9"/>
  <c r="G53" i="9"/>
  <c r="G56" i="9"/>
  <c r="G82" i="9"/>
  <c r="G90" i="9"/>
  <c r="G89" i="9"/>
  <c r="G85" i="9"/>
  <c r="G83" i="9"/>
  <c r="G86" i="9"/>
  <c r="G88" i="9"/>
  <c r="G87" i="9"/>
  <c r="G84" i="9"/>
  <c r="G70" i="9"/>
  <c r="G67" i="9"/>
  <c r="G71" i="9"/>
  <c r="G68" i="9"/>
  <c r="G72" i="9"/>
  <c r="G75" i="9"/>
  <c r="G74" i="9"/>
  <c r="G69" i="9"/>
  <c r="G73" i="9"/>
  <c r="K52" i="5"/>
  <c r="K60" i="5"/>
  <c r="K56" i="5"/>
  <c r="K54" i="5"/>
  <c r="K57" i="5"/>
  <c r="K53" i="5"/>
  <c r="K59" i="5"/>
  <c r="K58" i="5"/>
  <c r="K55" i="5"/>
  <c r="K85" i="5"/>
  <c r="K89" i="5"/>
  <c r="K88" i="5"/>
  <c r="K82" i="5"/>
  <c r="K84" i="5"/>
  <c r="K87" i="5"/>
  <c r="K90" i="5"/>
  <c r="K86" i="5"/>
  <c r="K83" i="5"/>
  <c r="K99" i="5"/>
  <c r="K103" i="5"/>
  <c r="K100" i="5"/>
  <c r="K101" i="5"/>
  <c r="K105" i="5"/>
  <c r="K97" i="5"/>
  <c r="K102" i="5"/>
  <c r="K98" i="5"/>
  <c r="K104" i="5"/>
  <c r="I90" i="5"/>
  <c r="I84" i="5"/>
  <c r="I89" i="5"/>
  <c r="I85" i="5"/>
  <c r="I88" i="5"/>
  <c r="I87" i="5"/>
  <c r="I83" i="5"/>
  <c r="I82" i="5"/>
  <c r="I86" i="5"/>
  <c r="I73" i="5"/>
  <c r="I72" i="5"/>
  <c r="I70" i="5"/>
  <c r="I68" i="5"/>
  <c r="I69" i="5"/>
  <c r="I67" i="5"/>
  <c r="I75" i="5"/>
  <c r="I74" i="5"/>
  <c r="I71" i="5"/>
  <c r="G56" i="5"/>
  <c r="G55" i="5"/>
  <c r="G59" i="5"/>
  <c r="G60" i="5"/>
  <c r="G57" i="5"/>
  <c r="G53" i="5"/>
  <c r="G52" i="5"/>
  <c r="G58" i="5"/>
  <c r="G54" i="5"/>
  <c r="G118" i="5"/>
  <c r="G112" i="5"/>
  <c r="G119" i="5"/>
  <c r="G116" i="5"/>
  <c r="G114" i="5"/>
  <c r="G113" i="5"/>
  <c r="G117" i="5"/>
  <c r="G115" i="5"/>
  <c r="G120" i="5"/>
  <c r="G100" i="5"/>
  <c r="G102" i="5"/>
  <c r="G101" i="5"/>
  <c r="G97" i="5"/>
  <c r="G104" i="5"/>
  <c r="G105" i="5"/>
  <c r="G103" i="5"/>
  <c r="G99" i="5"/>
  <c r="G98" i="5"/>
  <c r="E50" i="5"/>
  <c r="E32" i="5"/>
  <c r="L54" i="5"/>
  <c r="L52" i="5"/>
  <c r="L56" i="5"/>
  <c r="L59" i="5"/>
  <c r="L60" i="5"/>
  <c r="L53" i="5"/>
  <c r="L57" i="5"/>
  <c r="L55" i="5"/>
  <c r="L58" i="5"/>
  <c r="L70" i="5"/>
  <c r="L74" i="5"/>
  <c r="L68" i="5"/>
  <c r="L69" i="5"/>
  <c r="L67" i="5"/>
  <c r="L72" i="5"/>
  <c r="L75" i="5"/>
  <c r="L71" i="5"/>
  <c r="L73" i="5"/>
  <c r="H101" i="5"/>
  <c r="H100" i="5"/>
  <c r="H105" i="5"/>
  <c r="H98" i="5"/>
  <c r="H99" i="5"/>
  <c r="H97" i="5"/>
  <c r="H104" i="5"/>
  <c r="H102" i="5"/>
  <c r="H103" i="5"/>
  <c r="H55" i="5"/>
  <c r="H53" i="5"/>
  <c r="H59" i="5"/>
  <c r="H52" i="5"/>
  <c r="H56" i="5"/>
  <c r="H60" i="5"/>
  <c r="H57" i="5"/>
  <c r="H54" i="5"/>
  <c r="H58" i="5"/>
  <c r="H116" i="5"/>
  <c r="H114" i="5"/>
  <c r="H112" i="5"/>
  <c r="H117" i="5"/>
  <c r="H118" i="5"/>
  <c r="H115" i="5"/>
  <c r="H120" i="5"/>
  <c r="H119" i="5"/>
  <c r="H113" i="5"/>
  <c r="F69" i="5"/>
  <c r="F68" i="5"/>
  <c r="F75" i="5"/>
  <c r="F71" i="5"/>
  <c r="F67" i="5"/>
  <c r="F73" i="5"/>
  <c r="F74" i="5"/>
  <c r="F70" i="5"/>
  <c r="F72" i="5"/>
  <c r="F98" i="5"/>
  <c r="F104" i="5"/>
  <c r="F105" i="5"/>
  <c r="F101" i="5"/>
  <c r="F97" i="5"/>
  <c r="F100" i="5"/>
  <c r="F99" i="5"/>
  <c r="F102" i="5"/>
  <c r="F103" i="5"/>
  <c r="F117" i="5"/>
  <c r="F114" i="5"/>
  <c r="F120" i="5"/>
  <c r="F119" i="5"/>
  <c r="F116" i="5"/>
  <c r="F118" i="5"/>
  <c r="F115" i="5"/>
  <c r="F112" i="5"/>
  <c r="F113" i="5"/>
  <c r="J56" i="5"/>
  <c r="J58" i="5"/>
  <c r="J59" i="5"/>
  <c r="J54" i="5"/>
  <c r="J53" i="5"/>
  <c r="J55" i="5"/>
  <c r="J52" i="5"/>
  <c r="J57" i="5"/>
  <c r="J60" i="5"/>
  <c r="J113" i="5"/>
  <c r="J120" i="5"/>
  <c r="J116" i="5"/>
  <c r="J115" i="5"/>
  <c r="J112" i="5"/>
  <c r="J119" i="5"/>
  <c r="J117" i="5"/>
  <c r="J114" i="5"/>
  <c r="J118" i="5"/>
  <c r="J103" i="5"/>
  <c r="J98" i="5"/>
  <c r="J97" i="5"/>
  <c r="J102" i="5"/>
  <c r="J100" i="5"/>
  <c r="J104" i="5"/>
  <c r="J99" i="5"/>
  <c r="J101" i="5"/>
  <c r="J105" i="5"/>
  <c r="K117" i="5"/>
  <c r="K120" i="5"/>
  <c r="K119" i="5"/>
  <c r="K115" i="5"/>
  <c r="K113" i="5"/>
  <c r="K118" i="5"/>
  <c r="K114" i="5"/>
  <c r="K112" i="5"/>
  <c r="K116" i="5"/>
  <c r="K67" i="5"/>
  <c r="K71" i="5"/>
  <c r="K69" i="5"/>
  <c r="K74" i="5"/>
  <c r="K73" i="5"/>
  <c r="K72" i="5"/>
  <c r="K70" i="5"/>
  <c r="K75" i="5"/>
  <c r="K68" i="5"/>
  <c r="E95" i="5"/>
  <c r="E35" i="5"/>
  <c r="E65" i="5"/>
  <c r="E33" i="5"/>
  <c r="I60" i="5"/>
  <c r="I57" i="5"/>
  <c r="I55" i="5"/>
  <c r="I58" i="5"/>
  <c r="I53" i="5"/>
  <c r="I56" i="5"/>
  <c r="I52" i="5"/>
  <c r="I54" i="5"/>
  <c r="I59" i="5"/>
  <c r="I98" i="5"/>
  <c r="I102" i="5"/>
  <c r="I97" i="5"/>
  <c r="I101" i="5"/>
  <c r="I103" i="5"/>
  <c r="I100" i="5"/>
  <c r="I99" i="5"/>
  <c r="I104" i="5"/>
  <c r="I105" i="5"/>
  <c r="I112" i="5"/>
  <c r="I116" i="5"/>
  <c r="I114" i="5"/>
  <c r="I120" i="5"/>
  <c r="I117" i="5"/>
  <c r="I118" i="5"/>
  <c r="I113" i="5"/>
  <c r="I115" i="5"/>
  <c r="I119" i="5"/>
  <c r="G71" i="5"/>
  <c r="G68" i="5"/>
  <c r="G72" i="5"/>
  <c r="G70" i="5"/>
  <c r="G69" i="5"/>
  <c r="G75" i="5"/>
  <c r="G67" i="5"/>
  <c r="G74" i="5"/>
  <c r="G73" i="5"/>
  <c r="G89" i="5"/>
  <c r="G82" i="5"/>
  <c r="G87" i="5"/>
  <c r="G83" i="5"/>
  <c r="G88" i="5"/>
  <c r="G85" i="5"/>
  <c r="G90" i="5"/>
  <c r="G86" i="5"/>
  <c r="G84" i="5"/>
  <c r="E110" i="5"/>
  <c r="E36" i="5"/>
  <c r="L84" i="5"/>
  <c r="L87" i="5"/>
  <c r="L86" i="5"/>
  <c r="L89" i="5"/>
  <c r="L90" i="5"/>
  <c r="L85" i="5"/>
  <c r="L88" i="5"/>
  <c r="L83" i="5"/>
  <c r="L82" i="5"/>
  <c r="L117" i="5"/>
  <c r="L118" i="5"/>
  <c r="L119" i="5"/>
  <c r="L112" i="5"/>
  <c r="L115" i="5"/>
  <c r="L114" i="5"/>
  <c r="L113" i="5"/>
  <c r="L116" i="5"/>
  <c r="L120" i="5"/>
  <c r="L98" i="5"/>
  <c r="L104" i="5"/>
  <c r="L100" i="5"/>
  <c r="L97" i="5"/>
  <c r="L103" i="5"/>
  <c r="L99" i="5"/>
  <c r="L101" i="5"/>
  <c r="L105" i="5"/>
  <c r="L102" i="5"/>
  <c r="H69" i="5"/>
  <c r="H73" i="5"/>
  <c r="H70" i="5"/>
  <c r="H74" i="5"/>
  <c r="H71" i="5"/>
  <c r="H75" i="5"/>
  <c r="H67" i="5"/>
  <c r="H72" i="5"/>
  <c r="H68" i="5"/>
  <c r="H82" i="5"/>
  <c r="H89" i="5"/>
  <c r="H87" i="5"/>
  <c r="H85" i="5"/>
  <c r="H88" i="5"/>
  <c r="H84" i="5"/>
  <c r="H86" i="5"/>
  <c r="H90" i="5"/>
  <c r="H83" i="5"/>
  <c r="N65" i="5"/>
  <c r="N110" i="5"/>
  <c r="C24" i="5"/>
  <c r="N95" i="5"/>
  <c r="D26" i="5"/>
  <c r="N80" i="5"/>
  <c r="N50" i="5"/>
  <c r="F90" i="5"/>
  <c r="F87" i="5"/>
  <c r="F89" i="5"/>
  <c r="F84" i="5"/>
  <c r="F86" i="5"/>
  <c r="F82" i="5"/>
  <c r="F85" i="5"/>
  <c r="F88" i="5"/>
  <c r="F83" i="5"/>
  <c r="F56" i="5"/>
  <c r="F59" i="5"/>
  <c r="F60" i="5"/>
  <c r="F57" i="5"/>
  <c r="F55" i="5"/>
  <c r="F53" i="5"/>
  <c r="F58" i="5"/>
  <c r="F54" i="5"/>
  <c r="F52" i="5"/>
  <c r="E80" i="5"/>
  <c r="E34" i="5"/>
  <c r="J87" i="5"/>
  <c r="J90" i="5"/>
  <c r="J85" i="5"/>
  <c r="J86" i="5"/>
  <c r="J84" i="5"/>
  <c r="J82" i="5"/>
  <c r="J83" i="5"/>
  <c r="J88" i="5"/>
  <c r="J89" i="5"/>
  <c r="J72" i="5"/>
  <c r="J67" i="5"/>
  <c r="J69" i="5"/>
  <c r="J74" i="5"/>
  <c r="J73" i="5"/>
  <c r="J70" i="5"/>
  <c r="J75" i="5"/>
  <c r="J68" i="5"/>
  <c r="J71" i="5"/>
  <c r="H24" i="5"/>
  <c r="I26" i="5"/>
  <c r="L102" i="6"/>
  <c r="L100" i="6"/>
  <c r="L104" i="6"/>
  <c r="L99" i="6"/>
  <c r="L105" i="6"/>
  <c r="L97" i="6"/>
  <c r="L103" i="6"/>
  <c r="L101" i="6"/>
  <c r="L98" i="6"/>
  <c r="L116" i="6"/>
  <c r="L114" i="6"/>
  <c r="L119" i="6"/>
  <c r="L118" i="6"/>
  <c r="L120" i="6"/>
  <c r="L112" i="6"/>
  <c r="L115" i="6"/>
  <c r="L113" i="6"/>
  <c r="L117" i="6"/>
  <c r="L75" i="6"/>
  <c r="L74" i="6"/>
  <c r="L72" i="6"/>
  <c r="L68" i="6"/>
  <c r="L67" i="6"/>
  <c r="L71" i="6"/>
  <c r="L70" i="6"/>
  <c r="L69" i="6"/>
  <c r="L73" i="6"/>
  <c r="E80" i="6"/>
  <c r="E34" i="6"/>
  <c r="G119" i="6"/>
  <c r="G120" i="6"/>
  <c r="G113" i="6"/>
  <c r="G114" i="6"/>
  <c r="G116" i="6"/>
  <c r="G117" i="6"/>
  <c r="G118" i="6"/>
  <c r="G115" i="6"/>
  <c r="G112" i="6"/>
  <c r="G87" i="6"/>
  <c r="G90" i="6"/>
  <c r="G82" i="6"/>
  <c r="G89" i="6"/>
  <c r="G88" i="6"/>
  <c r="G83" i="6"/>
  <c r="G86" i="6"/>
  <c r="G85" i="6"/>
  <c r="G84" i="6"/>
  <c r="K68" i="6"/>
  <c r="K71" i="6"/>
  <c r="K69" i="6"/>
  <c r="K73" i="6"/>
  <c r="K67" i="6"/>
  <c r="K72" i="6"/>
  <c r="K70" i="6"/>
  <c r="K74" i="6"/>
  <c r="K75" i="6"/>
  <c r="K118" i="6"/>
  <c r="K116" i="6"/>
  <c r="K115" i="6"/>
  <c r="K114" i="6"/>
  <c r="K113" i="6"/>
  <c r="K112" i="6"/>
  <c r="K120" i="6"/>
  <c r="K119" i="6"/>
  <c r="K117" i="6"/>
  <c r="K52" i="6"/>
  <c r="K59" i="6"/>
  <c r="K53" i="6"/>
  <c r="K56" i="6"/>
  <c r="K54" i="6"/>
  <c r="K60" i="6"/>
  <c r="K58" i="6"/>
  <c r="K55" i="6"/>
  <c r="K57" i="6"/>
  <c r="F73" i="6"/>
  <c r="F74" i="6"/>
  <c r="F70" i="6"/>
  <c r="F68" i="6"/>
  <c r="F75" i="6"/>
  <c r="F69" i="6"/>
  <c r="F67" i="6"/>
  <c r="F72" i="6"/>
  <c r="F71" i="6"/>
  <c r="F115" i="6"/>
  <c r="F118" i="6"/>
  <c r="F116" i="6"/>
  <c r="F114" i="6"/>
  <c r="F112" i="6"/>
  <c r="F119" i="6"/>
  <c r="F117" i="6"/>
  <c r="F113" i="6"/>
  <c r="F120" i="6"/>
  <c r="F88" i="6"/>
  <c r="F85" i="6"/>
  <c r="F86" i="6"/>
  <c r="F90" i="6"/>
  <c r="F82" i="6"/>
  <c r="F83" i="6"/>
  <c r="F89" i="6"/>
  <c r="F84" i="6"/>
  <c r="F87" i="6"/>
  <c r="H118" i="6"/>
  <c r="H114" i="6"/>
  <c r="H120" i="6"/>
  <c r="H115" i="6"/>
  <c r="H113" i="6"/>
  <c r="H116" i="6"/>
  <c r="H119" i="6"/>
  <c r="H117" i="6"/>
  <c r="H112" i="6"/>
  <c r="H105" i="6"/>
  <c r="H104" i="6"/>
  <c r="H100" i="6"/>
  <c r="H98" i="6"/>
  <c r="H101" i="6"/>
  <c r="H103" i="6"/>
  <c r="H102" i="6"/>
  <c r="H97" i="6"/>
  <c r="H99" i="6"/>
  <c r="H87" i="6"/>
  <c r="H85" i="6"/>
  <c r="H86" i="6"/>
  <c r="H89" i="6"/>
  <c r="H88" i="6"/>
  <c r="H90" i="6"/>
  <c r="H83" i="6"/>
  <c r="H84" i="6"/>
  <c r="H82" i="6"/>
  <c r="J100" i="6"/>
  <c r="J103" i="6"/>
  <c r="J101" i="6"/>
  <c r="J104" i="6"/>
  <c r="J102" i="6"/>
  <c r="J97" i="6"/>
  <c r="J98" i="6"/>
  <c r="J99" i="6"/>
  <c r="J105" i="6"/>
  <c r="J82" i="6"/>
  <c r="J85" i="6"/>
  <c r="J87" i="6"/>
  <c r="J84" i="6"/>
  <c r="J83" i="6"/>
  <c r="J89" i="6"/>
  <c r="J86" i="6"/>
  <c r="J88" i="6"/>
  <c r="J90" i="6"/>
  <c r="I112" i="6"/>
  <c r="I114" i="6"/>
  <c r="I113" i="6"/>
  <c r="I117" i="6"/>
  <c r="I119" i="6"/>
  <c r="I120" i="6"/>
  <c r="I118" i="6"/>
  <c r="I116" i="6"/>
  <c r="I115" i="6"/>
  <c r="I100" i="6"/>
  <c r="I99" i="6"/>
  <c r="I105" i="6"/>
  <c r="I97" i="6"/>
  <c r="I101" i="6"/>
  <c r="I98" i="6"/>
  <c r="I104" i="6"/>
  <c r="I103" i="6"/>
  <c r="I102" i="6"/>
  <c r="I86" i="6"/>
  <c r="I83" i="6"/>
  <c r="I84" i="6"/>
  <c r="I82" i="6"/>
  <c r="I89" i="6"/>
  <c r="I87" i="6"/>
  <c r="I85" i="6"/>
  <c r="I90" i="6"/>
  <c r="I88" i="6"/>
  <c r="E95" i="6"/>
  <c r="E35" i="6"/>
  <c r="E50" i="6"/>
  <c r="E32" i="6"/>
  <c r="H24" i="6"/>
  <c r="I26" i="6"/>
  <c r="L88" i="6"/>
  <c r="L82" i="6"/>
  <c r="L87" i="6"/>
  <c r="L85" i="6"/>
  <c r="L89" i="6"/>
  <c r="L90" i="6"/>
  <c r="L83" i="6"/>
  <c r="L84" i="6"/>
  <c r="L86" i="6"/>
  <c r="L57" i="6"/>
  <c r="L53" i="6"/>
  <c r="L54" i="6"/>
  <c r="L55" i="6"/>
  <c r="L60" i="6"/>
  <c r="L56" i="6"/>
  <c r="L58" i="6"/>
  <c r="L59" i="6"/>
  <c r="L52" i="6"/>
  <c r="E65" i="6"/>
  <c r="E33" i="6"/>
  <c r="G104" i="6"/>
  <c r="G97" i="6"/>
  <c r="G105" i="6"/>
  <c r="G100" i="6"/>
  <c r="G99" i="6"/>
  <c r="G98" i="6"/>
  <c r="G102" i="6"/>
  <c r="G101" i="6"/>
  <c r="G103" i="6"/>
  <c r="G74" i="6"/>
  <c r="G69" i="6"/>
  <c r="G71" i="6"/>
  <c r="G72" i="6"/>
  <c r="G68" i="6"/>
  <c r="G73" i="6"/>
  <c r="G70" i="6"/>
  <c r="G67" i="6"/>
  <c r="G75" i="6"/>
  <c r="G60" i="6"/>
  <c r="G52" i="6"/>
  <c r="G55" i="6"/>
  <c r="G57" i="6"/>
  <c r="G53" i="6"/>
  <c r="G59" i="6"/>
  <c r="G58" i="6"/>
  <c r="G56" i="6"/>
  <c r="G54" i="6"/>
  <c r="K85" i="6"/>
  <c r="K90" i="6"/>
  <c r="K82" i="6"/>
  <c r="K84" i="6"/>
  <c r="K88" i="6"/>
  <c r="K86" i="6"/>
  <c r="K83" i="6"/>
  <c r="K89" i="6"/>
  <c r="K87" i="6"/>
  <c r="K101" i="6"/>
  <c r="K102" i="6"/>
  <c r="K103" i="6"/>
  <c r="K105" i="6"/>
  <c r="K97" i="6"/>
  <c r="K98" i="6"/>
  <c r="K99" i="6"/>
  <c r="K100" i="6"/>
  <c r="K104" i="6"/>
  <c r="E110" i="6"/>
  <c r="E36" i="6"/>
  <c r="C24" i="6"/>
  <c r="N50" i="6"/>
  <c r="N110" i="6"/>
  <c r="N80" i="6"/>
  <c r="N95" i="6"/>
  <c r="D26" i="6"/>
  <c r="N65" i="6"/>
  <c r="F54" i="6"/>
  <c r="F57" i="6"/>
  <c r="F59" i="6"/>
  <c r="F53" i="6"/>
  <c r="F56" i="6"/>
  <c r="F55" i="6"/>
  <c r="F60" i="6"/>
  <c r="F58" i="6"/>
  <c r="F52" i="6"/>
  <c r="F102" i="6"/>
  <c r="F97" i="6"/>
  <c r="F101" i="6"/>
  <c r="F98" i="6"/>
  <c r="F105" i="6"/>
  <c r="F100" i="6"/>
  <c r="F103" i="6"/>
  <c r="F99" i="6"/>
  <c r="F104" i="6"/>
  <c r="H75" i="6"/>
  <c r="H71" i="6"/>
  <c r="H72" i="6"/>
  <c r="H68" i="6"/>
  <c r="H73" i="6"/>
  <c r="H69" i="6"/>
  <c r="H67" i="6"/>
  <c r="H74" i="6"/>
  <c r="H70" i="6"/>
  <c r="H56" i="6"/>
  <c r="H52" i="6"/>
  <c r="H60" i="6"/>
  <c r="H53" i="6"/>
  <c r="H59" i="6"/>
  <c r="H57" i="6"/>
  <c r="H55" i="6"/>
  <c r="H54" i="6"/>
  <c r="H58" i="6"/>
  <c r="J75" i="6"/>
  <c r="J71" i="6"/>
  <c r="J68" i="6"/>
  <c r="J70" i="6"/>
  <c r="J67" i="6"/>
  <c r="J69" i="6"/>
  <c r="J74" i="6"/>
  <c r="J72" i="6"/>
  <c r="J73" i="6"/>
  <c r="J57" i="6"/>
  <c r="J53" i="6"/>
  <c r="J56" i="6"/>
  <c r="J54" i="6"/>
  <c r="J59" i="6"/>
  <c r="J55" i="6"/>
  <c r="J52" i="6"/>
  <c r="J60" i="6"/>
  <c r="J58" i="6"/>
  <c r="J115" i="6"/>
  <c r="J118" i="6"/>
  <c r="J114" i="6"/>
  <c r="J117" i="6"/>
  <c r="J119" i="6"/>
  <c r="J112" i="6"/>
  <c r="J116" i="6"/>
  <c r="J113" i="6"/>
  <c r="J120" i="6"/>
  <c r="I70" i="6"/>
  <c r="I71" i="6"/>
  <c r="I67" i="6"/>
  <c r="I69" i="6"/>
  <c r="I68" i="6"/>
  <c r="I73" i="6"/>
  <c r="I75" i="6"/>
  <c r="I72" i="6"/>
  <c r="I74" i="6"/>
  <c r="I52" i="6"/>
  <c r="I59" i="6"/>
  <c r="I53" i="6"/>
  <c r="I60" i="6"/>
  <c r="I55" i="6"/>
  <c r="I58" i="6"/>
  <c r="I54" i="6"/>
  <c r="I57" i="6"/>
  <c r="I56" i="6"/>
  <c r="G34" i="7"/>
  <c r="I81" i="4"/>
  <c r="I34" i="4"/>
  <c r="N110" i="4"/>
  <c r="N95" i="4"/>
  <c r="D26" i="4"/>
  <c r="N65" i="4"/>
  <c r="N50" i="4"/>
  <c r="C24" i="4"/>
  <c r="N80" i="4"/>
  <c r="E65" i="4"/>
  <c r="E33" i="4"/>
  <c r="G114" i="4"/>
  <c r="G120" i="4"/>
  <c r="G118" i="4"/>
  <c r="G113" i="4"/>
  <c r="G117" i="4"/>
  <c r="G112" i="4"/>
  <c r="G119" i="4"/>
  <c r="G116" i="4"/>
  <c r="G115" i="4"/>
  <c r="G74" i="4"/>
  <c r="G68" i="4"/>
  <c r="G69" i="4"/>
  <c r="G70" i="4"/>
  <c r="G67" i="4"/>
  <c r="G75" i="4"/>
  <c r="G73" i="4"/>
  <c r="G72" i="4"/>
  <c r="G71" i="4"/>
  <c r="G52" i="4"/>
  <c r="G60" i="4"/>
  <c r="G56" i="4"/>
  <c r="G57" i="4"/>
  <c r="G53" i="4"/>
  <c r="G59" i="4"/>
  <c r="G55" i="4"/>
  <c r="G58" i="4"/>
  <c r="G54" i="4"/>
  <c r="H100" i="4"/>
  <c r="H97" i="4"/>
  <c r="H105" i="4"/>
  <c r="H104" i="4"/>
  <c r="H99" i="4"/>
  <c r="H102" i="4"/>
  <c r="H98" i="4"/>
  <c r="H101" i="4"/>
  <c r="H103" i="4"/>
  <c r="H115" i="4"/>
  <c r="H117" i="4"/>
  <c r="H113" i="4"/>
  <c r="H118" i="4"/>
  <c r="H116" i="4"/>
  <c r="H119" i="4"/>
  <c r="H114" i="4"/>
  <c r="H120" i="4"/>
  <c r="H112" i="4"/>
  <c r="J102" i="4"/>
  <c r="J101" i="4"/>
  <c r="J105" i="4"/>
  <c r="J97" i="4"/>
  <c r="J104" i="4"/>
  <c r="J103" i="4"/>
  <c r="J98" i="4"/>
  <c r="J100" i="4"/>
  <c r="J99" i="4"/>
  <c r="J89" i="4"/>
  <c r="J85" i="4"/>
  <c r="J86" i="4"/>
  <c r="J87" i="4"/>
  <c r="J84" i="4"/>
  <c r="J90" i="4"/>
  <c r="J88" i="4"/>
  <c r="J82" i="4"/>
  <c r="J83" i="4"/>
  <c r="J74" i="4"/>
  <c r="J67" i="4"/>
  <c r="J72" i="4"/>
  <c r="J73" i="4"/>
  <c r="J69" i="4"/>
  <c r="J71" i="4"/>
  <c r="J68" i="4"/>
  <c r="J75" i="4"/>
  <c r="J70" i="4"/>
  <c r="I51" i="4"/>
  <c r="I32" i="4"/>
  <c r="F66" i="4"/>
  <c r="F33" i="4"/>
  <c r="H26" i="4"/>
  <c r="H27" i="4"/>
  <c r="I27" i="4"/>
  <c r="L66" i="4"/>
  <c r="L33" i="4"/>
  <c r="L111" i="4"/>
  <c r="L36" i="4"/>
  <c r="F51" i="4"/>
  <c r="F32" i="4"/>
  <c r="K51" i="4"/>
  <c r="K32" i="4"/>
  <c r="K81" i="4"/>
  <c r="K34" i="4"/>
  <c r="G102" i="4"/>
  <c r="G105" i="4"/>
  <c r="G104" i="4"/>
  <c r="G98" i="4"/>
  <c r="G97" i="4"/>
  <c r="G100" i="4"/>
  <c r="G103" i="4"/>
  <c r="G101" i="4"/>
  <c r="G99" i="4"/>
  <c r="N99" i="4"/>
  <c r="O99" i="4"/>
  <c r="P99" i="4"/>
  <c r="G83" i="4"/>
  <c r="G90" i="4"/>
  <c r="G82" i="4"/>
  <c r="G87" i="4"/>
  <c r="G84" i="4"/>
  <c r="G89" i="4"/>
  <c r="G88" i="4"/>
  <c r="G86" i="4"/>
  <c r="G85" i="4"/>
  <c r="H55" i="4"/>
  <c r="H54" i="4"/>
  <c r="H53" i="4"/>
  <c r="H56" i="4"/>
  <c r="H60" i="4"/>
  <c r="H52" i="4"/>
  <c r="H59" i="4"/>
  <c r="H57" i="4"/>
  <c r="H58" i="4"/>
  <c r="H69" i="4"/>
  <c r="H72" i="4"/>
  <c r="N72" i="4"/>
  <c r="O72" i="4"/>
  <c r="P72" i="4"/>
  <c r="H74" i="4"/>
  <c r="H70" i="4"/>
  <c r="N70" i="4"/>
  <c r="O70" i="4"/>
  <c r="P70" i="4"/>
  <c r="H68" i="4"/>
  <c r="H67" i="4"/>
  <c r="H73" i="4"/>
  <c r="H71" i="4"/>
  <c r="H75" i="4"/>
  <c r="H85" i="4"/>
  <c r="H87" i="4"/>
  <c r="H86" i="4"/>
  <c r="H89" i="4"/>
  <c r="H83" i="4"/>
  <c r="H88" i="4"/>
  <c r="H90" i="4"/>
  <c r="H82" i="4"/>
  <c r="H84" i="4"/>
  <c r="J54" i="4"/>
  <c r="J55" i="4"/>
  <c r="J53" i="4"/>
  <c r="J59" i="4"/>
  <c r="J56" i="4"/>
  <c r="J52" i="4"/>
  <c r="J57" i="4"/>
  <c r="J58" i="4"/>
  <c r="J60" i="4"/>
  <c r="J117" i="4"/>
  <c r="J116" i="4"/>
  <c r="J113" i="4"/>
  <c r="J115" i="4"/>
  <c r="J114" i="4"/>
  <c r="J119" i="4"/>
  <c r="J120" i="4"/>
  <c r="J112" i="4"/>
  <c r="J118" i="4"/>
  <c r="L81" i="4"/>
  <c r="L34" i="4"/>
  <c r="L51" i="4"/>
  <c r="L32" i="4"/>
  <c r="I96" i="4"/>
  <c r="I35" i="4"/>
  <c r="N75" i="4"/>
  <c r="O75" i="4"/>
  <c r="P75" i="4"/>
  <c r="E80" i="4"/>
  <c r="E34" i="4"/>
  <c r="E110" i="8"/>
  <c r="E36" i="8"/>
  <c r="J75" i="8"/>
  <c r="J68" i="8"/>
  <c r="J72" i="8"/>
  <c r="J74" i="8"/>
  <c r="J73" i="8"/>
  <c r="J69" i="8"/>
  <c r="J71" i="8"/>
  <c r="J67" i="8"/>
  <c r="J70" i="8"/>
  <c r="J66" i="8"/>
  <c r="J33" i="8"/>
  <c r="J52" i="8"/>
  <c r="J58" i="8"/>
  <c r="J57" i="8"/>
  <c r="J56" i="8"/>
  <c r="J60" i="8"/>
  <c r="J54" i="8"/>
  <c r="J59" i="8"/>
  <c r="J55" i="8"/>
  <c r="J53" i="8"/>
  <c r="L105" i="8"/>
  <c r="L100" i="8"/>
  <c r="L104" i="8"/>
  <c r="L103" i="8"/>
  <c r="L97" i="8"/>
  <c r="L101" i="8"/>
  <c r="L102" i="8"/>
  <c r="L99" i="8"/>
  <c r="L98" i="8"/>
  <c r="L117" i="8"/>
  <c r="L120" i="8"/>
  <c r="L115" i="8"/>
  <c r="L119" i="8"/>
  <c r="L114" i="8"/>
  <c r="L112" i="8"/>
  <c r="L113" i="8"/>
  <c r="L118" i="8"/>
  <c r="L116" i="8"/>
  <c r="L53" i="8"/>
  <c r="L57" i="8"/>
  <c r="L52" i="8"/>
  <c r="L60" i="8"/>
  <c r="L58" i="8"/>
  <c r="L55" i="8"/>
  <c r="L56" i="8"/>
  <c r="L59" i="8"/>
  <c r="L54" i="8"/>
  <c r="H103" i="8"/>
  <c r="H105" i="8"/>
  <c r="H97" i="8"/>
  <c r="H104" i="8"/>
  <c r="H102" i="8"/>
  <c r="H99" i="8"/>
  <c r="H100" i="8"/>
  <c r="H101" i="8"/>
  <c r="H98" i="8"/>
  <c r="H57" i="8"/>
  <c r="H60" i="8"/>
  <c r="H56" i="8"/>
  <c r="H52" i="8"/>
  <c r="H59" i="8"/>
  <c r="H58" i="8"/>
  <c r="H53" i="8"/>
  <c r="H54" i="8"/>
  <c r="H55" i="8"/>
  <c r="E65" i="8"/>
  <c r="E33" i="8"/>
  <c r="E95" i="8"/>
  <c r="E35" i="8"/>
  <c r="I90" i="8"/>
  <c r="I83" i="8"/>
  <c r="I87" i="8"/>
  <c r="I89" i="8"/>
  <c r="I86" i="8"/>
  <c r="I82" i="8"/>
  <c r="I85" i="8"/>
  <c r="I88" i="8"/>
  <c r="I84" i="8"/>
  <c r="I53" i="8"/>
  <c r="I59" i="8"/>
  <c r="I58" i="8"/>
  <c r="I55" i="8"/>
  <c r="I56" i="8"/>
  <c r="I60" i="8"/>
  <c r="I54" i="8"/>
  <c r="I52" i="8"/>
  <c r="I57" i="8"/>
  <c r="I102" i="8"/>
  <c r="I100" i="8"/>
  <c r="I101" i="8"/>
  <c r="I105" i="8"/>
  <c r="I103" i="8"/>
  <c r="I97" i="8"/>
  <c r="I98" i="8"/>
  <c r="I99" i="8"/>
  <c r="I104" i="8"/>
  <c r="G118" i="8"/>
  <c r="G114" i="8"/>
  <c r="G117" i="8"/>
  <c r="G120" i="8"/>
  <c r="G113" i="8"/>
  <c r="G115" i="8"/>
  <c r="G119" i="8"/>
  <c r="G112" i="8"/>
  <c r="G116" i="8"/>
  <c r="G75" i="8"/>
  <c r="G67" i="8"/>
  <c r="G72" i="8"/>
  <c r="G73" i="8"/>
  <c r="G69" i="8"/>
  <c r="G74" i="8"/>
  <c r="G68" i="8"/>
  <c r="G70" i="8"/>
  <c r="G71" i="8"/>
  <c r="E50" i="8"/>
  <c r="E32" i="8"/>
  <c r="F100" i="8"/>
  <c r="F99" i="8"/>
  <c r="F103" i="8"/>
  <c r="F98" i="8"/>
  <c r="F102" i="8"/>
  <c r="F101" i="8"/>
  <c r="F97" i="8"/>
  <c r="F104" i="8"/>
  <c r="F105" i="8"/>
  <c r="F52" i="8"/>
  <c r="F59" i="8"/>
  <c r="F55" i="8"/>
  <c r="F57" i="8"/>
  <c r="F60" i="8"/>
  <c r="F56" i="8"/>
  <c r="F54" i="8"/>
  <c r="F53" i="8"/>
  <c r="F58" i="8"/>
  <c r="N95" i="8"/>
  <c r="N50" i="8"/>
  <c r="D26" i="8"/>
  <c r="N80" i="8"/>
  <c r="N110" i="8"/>
  <c r="N65" i="8"/>
  <c r="C24" i="8"/>
  <c r="K70" i="8"/>
  <c r="K72" i="8"/>
  <c r="K74" i="8"/>
  <c r="K71" i="8"/>
  <c r="K67" i="8"/>
  <c r="K69" i="8"/>
  <c r="K73" i="8"/>
  <c r="K68" i="8"/>
  <c r="K75" i="8"/>
  <c r="K56" i="8"/>
  <c r="K57" i="8"/>
  <c r="K54" i="8"/>
  <c r="K60" i="8"/>
  <c r="K59" i="8"/>
  <c r="K55" i="8"/>
  <c r="K52" i="8"/>
  <c r="K53" i="8"/>
  <c r="K58" i="8"/>
  <c r="I26" i="8"/>
  <c r="H24" i="8"/>
  <c r="D50" i="7"/>
  <c r="E52" i="7"/>
  <c r="E50" i="7"/>
  <c r="F52" i="7"/>
  <c r="C50" i="7"/>
  <c r="J90" i="8"/>
  <c r="J86" i="8"/>
  <c r="J87" i="8"/>
  <c r="J83" i="8"/>
  <c r="J84" i="8"/>
  <c r="J82" i="8"/>
  <c r="J88" i="8"/>
  <c r="J89" i="8"/>
  <c r="J85" i="8"/>
  <c r="J120" i="8"/>
  <c r="J117" i="8"/>
  <c r="J112" i="8"/>
  <c r="J115" i="8"/>
  <c r="J119" i="8"/>
  <c r="J116" i="8"/>
  <c r="J118" i="8"/>
  <c r="J113" i="8"/>
  <c r="J114" i="8"/>
  <c r="J101" i="8"/>
  <c r="J97" i="8"/>
  <c r="J100" i="8"/>
  <c r="J98" i="8"/>
  <c r="J102" i="8"/>
  <c r="J99" i="8"/>
  <c r="J105" i="8"/>
  <c r="J104" i="8"/>
  <c r="J103" i="8"/>
  <c r="L73" i="8"/>
  <c r="L71" i="8"/>
  <c r="L72" i="8"/>
  <c r="L74" i="8"/>
  <c r="L75" i="8"/>
  <c r="L67" i="8"/>
  <c r="L69" i="8"/>
  <c r="L68" i="8"/>
  <c r="L70" i="8"/>
  <c r="L88" i="8"/>
  <c r="L83" i="8"/>
  <c r="L87" i="8"/>
  <c r="L84" i="8"/>
  <c r="L82" i="8"/>
  <c r="L85" i="8"/>
  <c r="L86" i="8"/>
  <c r="L89" i="8"/>
  <c r="L90" i="8"/>
  <c r="H114" i="8"/>
  <c r="H118" i="8"/>
  <c r="H112" i="8"/>
  <c r="H120" i="8"/>
  <c r="H117" i="8"/>
  <c r="H119" i="8"/>
  <c r="H113" i="8"/>
  <c r="H116" i="8"/>
  <c r="H115" i="8"/>
  <c r="H88" i="8"/>
  <c r="H84" i="8"/>
  <c r="H90" i="8"/>
  <c r="H86" i="8"/>
  <c r="H87" i="8"/>
  <c r="H83" i="8"/>
  <c r="H85" i="8"/>
  <c r="H89" i="8"/>
  <c r="H82" i="8"/>
  <c r="H81" i="8"/>
  <c r="H34" i="8"/>
  <c r="H73" i="8"/>
  <c r="H71" i="8"/>
  <c r="H74" i="8"/>
  <c r="H75" i="8"/>
  <c r="H72" i="8"/>
  <c r="H69" i="8"/>
  <c r="H70" i="8"/>
  <c r="H67" i="8"/>
  <c r="H68" i="8"/>
  <c r="H66" i="8"/>
  <c r="H33" i="8"/>
  <c r="I74" i="8"/>
  <c r="I68" i="8"/>
  <c r="I73" i="8"/>
  <c r="I72" i="8"/>
  <c r="I75" i="8"/>
  <c r="I71" i="8"/>
  <c r="I69" i="8"/>
  <c r="I67" i="8"/>
  <c r="I70" i="8"/>
  <c r="I117" i="8"/>
  <c r="I118" i="8"/>
  <c r="I119" i="8"/>
  <c r="I112" i="8"/>
  <c r="I120" i="8"/>
  <c r="I114" i="8"/>
  <c r="I115" i="8"/>
  <c r="I116" i="8"/>
  <c r="I113" i="8"/>
  <c r="G103" i="8"/>
  <c r="G104" i="8"/>
  <c r="G98" i="8"/>
  <c r="G99" i="8"/>
  <c r="G100" i="8"/>
  <c r="G97" i="8"/>
  <c r="G105" i="8"/>
  <c r="G101" i="8"/>
  <c r="G102" i="8"/>
  <c r="G87" i="8"/>
  <c r="G88" i="8"/>
  <c r="G90" i="8"/>
  <c r="G89" i="8"/>
  <c r="G86" i="8"/>
  <c r="G85" i="8"/>
  <c r="G83" i="8"/>
  <c r="G84" i="8"/>
  <c r="G82" i="8"/>
  <c r="G57" i="8"/>
  <c r="G54" i="8"/>
  <c r="G52" i="8"/>
  <c r="G60" i="8"/>
  <c r="G53" i="8"/>
  <c r="G55" i="8"/>
  <c r="G56" i="8"/>
  <c r="G59" i="8"/>
  <c r="G58" i="8"/>
  <c r="F75" i="8"/>
  <c r="F72" i="8"/>
  <c r="F68" i="8"/>
  <c r="F70" i="8"/>
  <c r="N70" i="8"/>
  <c r="O70" i="8"/>
  <c r="P70" i="8"/>
  <c r="F73" i="8"/>
  <c r="F67" i="8"/>
  <c r="F69" i="8"/>
  <c r="F74" i="8"/>
  <c r="N74" i="8"/>
  <c r="O74" i="8"/>
  <c r="P74" i="8"/>
  <c r="F71" i="8"/>
  <c r="F82" i="8"/>
  <c r="F83" i="8"/>
  <c r="F87" i="8"/>
  <c r="F88" i="8"/>
  <c r="F90" i="8"/>
  <c r="F86" i="8"/>
  <c r="F85" i="8"/>
  <c r="F84" i="8"/>
  <c r="F89" i="8"/>
  <c r="F116" i="8"/>
  <c r="F120" i="8"/>
  <c r="F113" i="8"/>
  <c r="F115" i="8"/>
  <c r="F114" i="8"/>
  <c r="F117" i="8"/>
  <c r="F112" i="8"/>
  <c r="F119" i="8"/>
  <c r="F118" i="8"/>
  <c r="K105" i="8"/>
  <c r="K101" i="8"/>
  <c r="K98" i="8"/>
  <c r="K103" i="8"/>
  <c r="K104" i="8"/>
  <c r="K100" i="8"/>
  <c r="K99" i="8"/>
  <c r="K97" i="8"/>
  <c r="K102" i="8"/>
  <c r="K87" i="8"/>
  <c r="K83" i="8"/>
  <c r="K84" i="8"/>
  <c r="K88" i="8"/>
  <c r="K86" i="8"/>
  <c r="K82" i="8"/>
  <c r="K90" i="8"/>
  <c r="K89" i="8"/>
  <c r="K85" i="8"/>
  <c r="K116" i="8"/>
  <c r="K112" i="8"/>
  <c r="K115" i="8"/>
  <c r="K114" i="8"/>
  <c r="K119" i="8"/>
  <c r="K118" i="8"/>
  <c r="K120" i="8"/>
  <c r="K113" i="8"/>
  <c r="K117" i="8"/>
  <c r="E80" i="8"/>
  <c r="E34" i="8"/>
  <c r="I27" i="9"/>
  <c r="H26" i="9"/>
  <c r="H27" i="9"/>
  <c r="E41" i="9"/>
  <c r="E44" i="9"/>
  <c r="L81" i="5"/>
  <c r="L34" i="5"/>
  <c r="N56" i="5"/>
  <c r="O56" i="5"/>
  <c r="P56" i="5"/>
  <c r="N58" i="5"/>
  <c r="O58" i="5"/>
  <c r="P58" i="5"/>
  <c r="N73" i="4"/>
  <c r="O73" i="4"/>
  <c r="P73" i="4"/>
  <c r="N101" i="4"/>
  <c r="O101" i="4"/>
  <c r="P101" i="4"/>
  <c r="L41" i="4"/>
  <c r="M6" i="7"/>
  <c r="N89" i="4"/>
  <c r="O89" i="4"/>
  <c r="P89" i="4"/>
  <c r="N87" i="4"/>
  <c r="O87" i="4"/>
  <c r="P87" i="4"/>
  <c r="N103" i="4"/>
  <c r="O103" i="4"/>
  <c r="P103" i="4"/>
  <c r="N104" i="4"/>
  <c r="O104" i="4"/>
  <c r="P104" i="4"/>
  <c r="N102" i="4"/>
  <c r="O102" i="4"/>
  <c r="P102" i="4"/>
  <c r="J81" i="4"/>
  <c r="J34" i="4"/>
  <c r="N68" i="4"/>
  <c r="O68" i="4"/>
  <c r="P68" i="4"/>
  <c r="N116" i="4"/>
  <c r="O116" i="4"/>
  <c r="P116" i="4"/>
  <c r="K111" i="4"/>
  <c r="K36" i="4"/>
  <c r="F111" i="4"/>
  <c r="F36" i="4"/>
  <c r="K66" i="4"/>
  <c r="K33" i="4"/>
  <c r="F96" i="4"/>
  <c r="F35" i="4"/>
  <c r="F81" i="4"/>
  <c r="F34" i="4"/>
  <c r="N10" i="7"/>
  <c r="N12" i="7"/>
  <c r="F40" i="7"/>
  <c r="F50" i="7"/>
  <c r="G52" i="7"/>
  <c r="M40" i="7"/>
  <c r="M41" i="7"/>
  <c r="O40" i="7"/>
  <c r="O50" i="7"/>
  <c r="E12" i="7"/>
  <c r="D10" i="7"/>
  <c r="O41" i="7"/>
  <c r="N40" i="7"/>
  <c r="N41" i="7"/>
  <c r="I40" i="7"/>
  <c r="I41" i="7"/>
  <c r="L40" i="7"/>
  <c r="L41" i="7"/>
  <c r="I81" i="9"/>
  <c r="I34" i="9"/>
  <c r="L81" i="9"/>
  <c r="L34" i="9"/>
  <c r="J111" i="9"/>
  <c r="J36" i="9"/>
  <c r="H81" i="9"/>
  <c r="H34" i="9"/>
  <c r="N54" i="5"/>
  <c r="O54" i="5"/>
  <c r="P54" i="5"/>
  <c r="N53" i="5"/>
  <c r="O53" i="5"/>
  <c r="P53" i="5"/>
  <c r="N57" i="5"/>
  <c r="O57" i="5"/>
  <c r="P57" i="5"/>
  <c r="N59" i="5"/>
  <c r="O59" i="5"/>
  <c r="P59" i="5"/>
  <c r="E13" i="7"/>
  <c r="J40" i="7"/>
  <c r="J50" i="7"/>
  <c r="K52" i="7"/>
  <c r="K40" i="7"/>
  <c r="K50" i="7"/>
  <c r="L52" i="7"/>
  <c r="G40" i="7"/>
  <c r="G50" i="7"/>
  <c r="H52" i="7"/>
  <c r="H40" i="7"/>
  <c r="H50" i="7"/>
  <c r="I52" i="7"/>
  <c r="N86" i="5"/>
  <c r="O86" i="5"/>
  <c r="P86" i="5"/>
  <c r="N90" i="5"/>
  <c r="O90" i="5"/>
  <c r="P90" i="5"/>
  <c r="N50" i="7"/>
  <c r="O52" i="7"/>
  <c r="N105" i="6"/>
  <c r="O105" i="6"/>
  <c r="P105" i="6"/>
  <c r="N102" i="6"/>
  <c r="O102" i="6"/>
  <c r="P102" i="6"/>
  <c r="G66" i="6"/>
  <c r="G33" i="6"/>
  <c r="N60" i="4"/>
  <c r="O60" i="4"/>
  <c r="P60" i="4"/>
  <c r="N53" i="4"/>
  <c r="O53" i="4"/>
  <c r="P53" i="4"/>
  <c r="N57" i="4"/>
  <c r="O57" i="4"/>
  <c r="P57" i="4"/>
  <c r="E41" i="7"/>
  <c r="D41" i="7"/>
  <c r="F41" i="7"/>
  <c r="N99" i="6"/>
  <c r="O99" i="6"/>
  <c r="P99" i="6"/>
  <c r="N100" i="6"/>
  <c r="O100" i="6"/>
  <c r="P100" i="6"/>
  <c r="N98" i="6"/>
  <c r="O98" i="6"/>
  <c r="P98" i="6"/>
  <c r="G51" i="9"/>
  <c r="G32" i="9"/>
  <c r="J81" i="9"/>
  <c r="J34" i="9"/>
  <c r="J51" i="9"/>
  <c r="J32" i="9"/>
  <c r="F9" i="7"/>
  <c r="E43" i="9"/>
  <c r="K111" i="9"/>
  <c r="K36" i="9"/>
  <c r="H66" i="9"/>
  <c r="H33" i="9"/>
  <c r="N57" i="9"/>
  <c r="O57" i="9"/>
  <c r="P57" i="9"/>
  <c r="N52" i="9"/>
  <c r="F51" i="9"/>
  <c r="F32" i="9"/>
  <c r="N56" i="9"/>
  <c r="O56" i="9"/>
  <c r="P56" i="9"/>
  <c r="N58" i="9"/>
  <c r="O58" i="9"/>
  <c r="P58" i="9"/>
  <c r="N90" i="9"/>
  <c r="O90" i="9"/>
  <c r="P90" i="9"/>
  <c r="N86" i="9"/>
  <c r="O86" i="9"/>
  <c r="P86" i="9"/>
  <c r="N84" i="9"/>
  <c r="O84" i="9"/>
  <c r="P84" i="9"/>
  <c r="N87" i="9"/>
  <c r="O87" i="9"/>
  <c r="P87" i="9"/>
  <c r="N85" i="9"/>
  <c r="O85" i="9"/>
  <c r="P85" i="9"/>
  <c r="O65" i="9"/>
  <c r="O110" i="9"/>
  <c r="C26" i="9"/>
  <c r="O95" i="9"/>
  <c r="O80" i="9"/>
  <c r="O50" i="9"/>
  <c r="N116" i="9"/>
  <c r="O116" i="9"/>
  <c r="P116" i="9"/>
  <c r="J96" i="9"/>
  <c r="J35" i="9"/>
  <c r="L66" i="9"/>
  <c r="L33" i="9"/>
  <c r="K51" i="9"/>
  <c r="K32" i="9"/>
  <c r="K96" i="9"/>
  <c r="K35" i="9"/>
  <c r="N72" i="9"/>
  <c r="O72" i="9"/>
  <c r="P72" i="9"/>
  <c r="N74" i="9"/>
  <c r="O74" i="9"/>
  <c r="P74" i="9"/>
  <c r="N71" i="9"/>
  <c r="O71" i="9"/>
  <c r="P71" i="9"/>
  <c r="N73" i="9"/>
  <c r="O73" i="9"/>
  <c r="P73" i="9"/>
  <c r="N120" i="9"/>
  <c r="O120" i="9"/>
  <c r="P120" i="9"/>
  <c r="N114" i="9"/>
  <c r="O114" i="9"/>
  <c r="P114" i="9"/>
  <c r="N117" i="9"/>
  <c r="O117" i="9"/>
  <c r="P117" i="9"/>
  <c r="N118" i="9"/>
  <c r="O118" i="9"/>
  <c r="P118" i="9"/>
  <c r="N104" i="9"/>
  <c r="O104" i="9"/>
  <c r="P104" i="9"/>
  <c r="N101" i="9"/>
  <c r="O101" i="9"/>
  <c r="P101" i="9"/>
  <c r="N103" i="9"/>
  <c r="O103" i="9"/>
  <c r="P103" i="9"/>
  <c r="N99" i="9"/>
  <c r="O99" i="9"/>
  <c r="P99" i="9"/>
  <c r="G66" i="9"/>
  <c r="G33" i="9"/>
  <c r="G81" i="9"/>
  <c r="G34" i="9"/>
  <c r="I51" i="9"/>
  <c r="I32" i="9"/>
  <c r="I66" i="9"/>
  <c r="I33" i="9"/>
  <c r="L96" i="9"/>
  <c r="L35" i="9"/>
  <c r="K81" i="9"/>
  <c r="K34" i="9"/>
  <c r="H111" i="9"/>
  <c r="H36" i="9"/>
  <c r="H51" i="9"/>
  <c r="H32" i="9"/>
  <c r="N60" i="9"/>
  <c r="O60" i="9"/>
  <c r="P60" i="9"/>
  <c r="N53" i="9"/>
  <c r="O53" i="9"/>
  <c r="P53" i="9"/>
  <c r="N59" i="9"/>
  <c r="O59" i="9"/>
  <c r="P59" i="9"/>
  <c r="N55" i="9"/>
  <c r="O55" i="9"/>
  <c r="P55" i="9"/>
  <c r="N54" i="9"/>
  <c r="O54" i="9"/>
  <c r="P54" i="9"/>
  <c r="N88" i="9"/>
  <c r="O88" i="9"/>
  <c r="P88" i="9"/>
  <c r="N83" i="9"/>
  <c r="O83" i="9"/>
  <c r="P83" i="9"/>
  <c r="N89" i="9"/>
  <c r="O89" i="9"/>
  <c r="P89" i="9"/>
  <c r="F81" i="9"/>
  <c r="F34" i="9"/>
  <c r="N82" i="9"/>
  <c r="G96" i="9"/>
  <c r="G35" i="9"/>
  <c r="N113" i="9"/>
  <c r="O113" i="9"/>
  <c r="P113" i="9"/>
  <c r="G111" i="9"/>
  <c r="G36" i="9"/>
  <c r="J66" i="9"/>
  <c r="J33" i="9"/>
  <c r="I111" i="9"/>
  <c r="I36" i="9"/>
  <c r="I96" i="9"/>
  <c r="I35" i="9"/>
  <c r="L111" i="9"/>
  <c r="L36" i="9"/>
  <c r="L51" i="9"/>
  <c r="L32" i="9"/>
  <c r="K66" i="9"/>
  <c r="K33" i="9"/>
  <c r="H96" i="9"/>
  <c r="H35" i="9"/>
  <c r="N67" i="9"/>
  <c r="F66" i="9"/>
  <c r="F33" i="9"/>
  <c r="N68" i="9"/>
  <c r="O68" i="9"/>
  <c r="P68" i="9"/>
  <c r="N69" i="9"/>
  <c r="O69" i="9"/>
  <c r="P69" i="9"/>
  <c r="N70" i="9"/>
  <c r="O70" i="9"/>
  <c r="P70" i="9"/>
  <c r="N75" i="9"/>
  <c r="O75" i="9"/>
  <c r="P75" i="9"/>
  <c r="N115" i="9"/>
  <c r="O115" i="9"/>
  <c r="P115" i="9"/>
  <c r="F111" i="9"/>
  <c r="F36" i="9"/>
  <c r="N112" i="9"/>
  <c r="N119" i="9"/>
  <c r="O119" i="9"/>
  <c r="P119" i="9"/>
  <c r="N98" i="9"/>
  <c r="O98" i="9"/>
  <c r="P98" i="9"/>
  <c r="N97" i="9"/>
  <c r="F96" i="9"/>
  <c r="F35" i="9"/>
  <c r="N100" i="9"/>
  <c r="O100" i="9"/>
  <c r="P100" i="9"/>
  <c r="N105" i="9"/>
  <c r="O105" i="9"/>
  <c r="P105" i="9"/>
  <c r="N102" i="9"/>
  <c r="O102" i="9"/>
  <c r="P102" i="9"/>
  <c r="N55" i="5"/>
  <c r="O55" i="5"/>
  <c r="P55" i="5"/>
  <c r="N60" i="5"/>
  <c r="O60" i="5"/>
  <c r="P60" i="5"/>
  <c r="H26" i="5"/>
  <c r="H27" i="5"/>
  <c r="I27" i="5"/>
  <c r="J81" i="5"/>
  <c r="J34" i="5"/>
  <c r="F51" i="5"/>
  <c r="F32" i="5"/>
  <c r="N52" i="5"/>
  <c r="N88" i="5"/>
  <c r="O88" i="5"/>
  <c r="P88" i="5"/>
  <c r="F81" i="5"/>
  <c r="F34" i="5"/>
  <c r="N82" i="5"/>
  <c r="N84" i="5"/>
  <c r="O84" i="5"/>
  <c r="P84" i="5"/>
  <c r="N87" i="5"/>
  <c r="O87" i="5"/>
  <c r="P87" i="5"/>
  <c r="C26" i="5"/>
  <c r="O50" i="5"/>
  <c r="O65" i="5"/>
  <c r="O80" i="5"/>
  <c r="O95" i="5"/>
  <c r="O110" i="5"/>
  <c r="H66" i="5"/>
  <c r="H33" i="5"/>
  <c r="L96" i="5"/>
  <c r="L35" i="5"/>
  <c r="I111" i="5"/>
  <c r="I36" i="5"/>
  <c r="I51" i="5"/>
  <c r="I32" i="5"/>
  <c r="K66" i="5"/>
  <c r="K33" i="5"/>
  <c r="K111" i="5"/>
  <c r="K36" i="5"/>
  <c r="J96" i="5"/>
  <c r="J35" i="5"/>
  <c r="J51" i="5"/>
  <c r="J32" i="5"/>
  <c r="F111" i="5"/>
  <c r="F36" i="5"/>
  <c r="N112" i="5"/>
  <c r="N118" i="5"/>
  <c r="O118" i="5"/>
  <c r="P118" i="5"/>
  <c r="N119" i="5"/>
  <c r="O119" i="5"/>
  <c r="P119" i="5"/>
  <c r="N114" i="5"/>
  <c r="O114" i="5"/>
  <c r="P114" i="5"/>
  <c r="N103" i="5"/>
  <c r="O103" i="5"/>
  <c r="P103" i="5"/>
  <c r="N99" i="5"/>
  <c r="O99" i="5"/>
  <c r="P99" i="5"/>
  <c r="F96" i="5"/>
  <c r="F35" i="5"/>
  <c r="N97" i="5"/>
  <c r="N105" i="5"/>
  <c r="O105" i="5"/>
  <c r="P105" i="5"/>
  <c r="N98" i="5"/>
  <c r="O98" i="5"/>
  <c r="P98" i="5"/>
  <c r="N70" i="5"/>
  <c r="O70" i="5"/>
  <c r="P70" i="5"/>
  <c r="N73" i="5"/>
  <c r="O73" i="5"/>
  <c r="P73" i="5"/>
  <c r="N71" i="5"/>
  <c r="O71" i="5"/>
  <c r="P71" i="5"/>
  <c r="N68" i="5"/>
  <c r="O68" i="5"/>
  <c r="P68" i="5"/>
  <c r="H111" i="5"/>
  <c r="H36" i="5"/>
  <c r="H51" i="5"/>
  <c r="H32" i="5"/>
  <c r="G96" i="5"/>
  <c r="G35" i="5"/>
  <c r="I81" i="5"/>
  <c r="I34" i="5"/>
  <c r="K96" i="5"/>
  <c r="K35" i="5"/>
  <c r="J66" i="5"/>
  <c r="J33" i="5"/>
  <c r="N83" i="5"/>
  <c r="O83" i="5"/>
  <c r="P83" i="5"/>
  <c r="N85" i="5"/>
  <c r="O85" i="5"/>
  <c r="P85" i="5"/>
  <c r="N89" i="5"/>
  <c r="O89" i="5"/>
  <c r="P89" i="5"/>
  <c r="H81" i="5"/>
  <c r="H34" i="5"/>
  <c r="L111" i="5"/>
  <c r="L36" i="5"/>
  <c r="G81" i="5"/>
  <c r="G34" i="5"/>
  <c r="G66" i="5"/>
  <c r="G33" i="5"/>
  <c r="I96" i="5"/>
  <c r="I35" i="5"/>
  <c r="J111" i="5"/>
  <c r="J36" i="5"/>
  <c r="N113" i="5"/>
  <c r="O113" i="5"/>
  <c r="P113" i="5"/>
  <c r="N115" i="5"/>
  <c r="O115" i="5"/>
  <c r="P115" i="5"/>
  <c r="N116" i="5"/>
  <c r="O116" i="5"/>
  <c r="P116" i="5"/>
  <c r="N120" i="5"/>
  <c r="O120" i="5"/>
  <c r="P120" i="5"/>
  <c r="N117" i="5"/>
  <c r="O117" i="5"/>
  <c r="P117" i="5"/>
  <c r="N102" i="5"/>
  <c r="O102" i="5"/>
  <c r="P102" i="5"/>
  <c r="N100" i="5"/>
  <c r="O100" i="5"/>
  <c r="P100" i="5"/>
  <c r="N101" i="5"/>
  <c r="O101" i="5"/>
  <c r="P101" i="5"/>
  <c r="N104" i="5"/>
  <c r="O104" i="5"/>
  <c r="P104" i="5"/>
  <c r="N72" i="5"/>
  <c r="O72" i="5"/>
  <c r="P72" i="5"/>
  <c r="N74" i="5"/>
  <c r="O74" i="5"/>
  <c r="P74" i="5"/>
  <c r="F66" i="5"/>
  <c r="F33" i="5"/>
  <c r="N67" i="5"/>
  <c r="N75" i="5"/>
  <c r="O75" i="5"/>
  <c r="P75" i="5"/>
  <c r="N69" i="5"/>
  <c r="O69" i="5"/>
  <c r="P69" i="5"/>
  <c r="H96" i="5"/>
  <c r="H35" i="5"/>
  <c r="L66" i="5"/>
  <c r="L33" i="5"/>
  <c r="L51" i="5"/>
  <c r="L32" i="5"/>
  <c r="E41" i="5"/>
  <c r="G111" i="5"/>
  <c r="G36" i="5"/>
  <c r="G51" i="5"/>
  <c r="G32" i="5"/>
  <c r="I66" i="5"/>
  <c r="I33" i="5"/>
  <c r="K81" i="5"/>
  <c r="K34" i="5"/>
  <c r="K51" i="5"/>
  <c r="K32" i="5"/>
  <c r="H81" i="6"/>
  <c r="H34" i="6"/>
  <c r="H96" i="6"/>
  <c r="H35" i="6"/>
  <c r="H111" i="6"/>
  <c r="H36" i="6"/>
  <c r="G111" i="6"/>
  <c r="G36" i="6"/>
  <c r="I66" i="6"/>
  <c r="I33" i="6"/>
  <c r="J111" i="6"/>
  <c r="J36" i="6"/>
  <c r="J51" i="6"/>
  <c r="J32" i="6"/>
  <c r="N104" i="6"/>
  <c r="O104" i="6"/>
  <c r="P104" i="6"/>
  <c r="N103" i="6"/>
  <c r="O103" i="6"/>
  <c r="P103" i="6"/>
  <c r="N101" i="6"/>
  <c r="O101" i="6"/>
  <c r="P101" i="6"/>
  <c r="N58" i="6"/>
  <c r="O58" i="6"/>
  <c r="P58" i="6"/>
  <c r="N55" i="6"/>
  <c r="O55" i="6"/>
  <c r="P55" i="6"/>
  <c r="N53" i="6"/>
  <c r="O53" i="6"/>
  <c r="P53" i="6"/>
  <c r="N57" i="6"/>
  <c r="O57" i="6"/>
  <c r="P57" i="6"/>
  <c r="K81" i="6"/>
  <c r="K34" i="6"/>
  <c r="G51" i="6"/>
  <c r="G32" i="6"/>
  <c r="G96" i="6"/>
  <c r="G35" i="6"/>
  <c r="L51" i="6"/>
  <c r="L32" i="6"/>
  <c r="L81" i="6"/>
  <c r="L34" i="6"/>
  <c r="H26" i="6"/>
  <c r="H27" i="6"/>
  <c r="I27" i="6"/>
  <c r="I96" i="6"/>
  <c r="I35" i="6"/>
  <c r="I111" i="6"/>
  <c r="I36" i="6"/>
  <c r="N87" i="6"/>
  <c r="O87" i="6"/>
  <c r="P87" i="6"/>
  <c r="N89" i="6"/>
  <c r="O89" i="6"/>
  <c r="P89" i="6"/>
  <c r="F81" i="6"/>
  <c r="F34" i="6"/>
  <c r="N82" i="6"/>
  <c r="N86" i="6"/>
  <c r="O86" i="6"/>
  <c r="P86" i="6"/>
  <c r="N88" i="6"/>
  <c r="O88" i="6"/>
  <c r="P88" i="6"/>
  <c r="N113" i="6"/>
  <c r="O113" i="6"/>
  <c r="P113" i="6"/>
  <c r="N119" i="6"/>
  <c r="O119" i="6"/>
  <c r="P119" i="6"/>
  <c r="N114" i="6"/>
  <c r="O114" i="6"/>
  <c r="P114" i="6"/>
  <c r="N118" i="6"/>
  <c r="O118" i="6"/>
  <c r="P118" i="6"/>
  <c r="N71" i="6"/>
  <c r="O71" i="6"/>
  <c r="P71" i="6"/>
  <c r="N67" i="6"/>
  <c r="F66" i="6"/>
  <c r="F33" i="6"/>
  <c r="N75" i="6"/>
  <c r="O75" i="6"/>
  <c r="P75" i="6"/>
  <c r="N70" i="6"/>
  <c r="O70" i="6"/>
  <c r="P70" i="6"/>
  <c r="N73" i="6"/>
  <c r="O73" i="6"/>
  <c r="P73" i="6"/>
  <c r="G81" i="6"/>
  <c r="G34" i="6"/>
  <c r="L66" i="6"/>
  <c r="L33" i="6"/>
  <c r="L111" i="6"/>
  <c r="L36" i="6"/>
  <c r="I51" i="6"/>
  <c r="I32" i="6"/>
  <c r="J66" i="6"/>
  <c r="J33" i="6"/>
  <c r="H51" i="6"/>
  <c r="H32" i="6"/>
  <c r="H66" i="6"/>
  <c r="H33" i="6"/>
  <c r="F96" i="6"/>
  <c r="F35" i="6"/>
  <c r="N97" i="6"/>
  <c r="F51" i="6"/>
  <c r="F32" i="6"/>
  <c r="N52" i="6"/>
  <c r="N60" i="6"/>
  <c r="O60" i="6"/>
  <c r="P60" i="6"/>
  <c r="N56" i="6"/>
  <c r="O56" i="6"/>
  <c r="P56" i="6"/>
  <c r="N59" i="6"/>
  <c r="O59" i="6"/>
  <c r="P59" i="6"/>
  <c r="N54" i="6"/>
  <c r="O54" i="6"/>
  <c r="P54" i="6"/>
  <c r="O80" i="6"/>
  <c r="O65" i="6"/>
  <c r="C26" i="6"/>
  <c r="O110" i="6"/>
  <c r="O50" i="6"/>
  <c r="O95" i="6"/>
  <c r="K96" i="6"/>
  <c r="K35" i="6"/>
  <c r="E41" i="6"/>
  <c r="I81" i="6"/>
  <c r="I34" i="6"/>
  <c r="J81" i="6"/>
  <c r="J34" i="6"/>
  <c r="J96" i="6"/>
  <c r="J35" i="6"/>
  <c r="N84" i="6"/>
  <c r="O84" i="6"/>
  <c r="P84" i="6"/>
  <c r="N83" i="6"/>
  <c r="O83" i="6"/>
  <c r="P83" i="6"/>
  <c r="N90" i="6"/>
  <c r="O90" i="6"/>
  <c r="P90" i="6"/>
  <c r="N85" i="6"/>
  <c r="O85" i="6"/>
  <c r="P85" i="6"/>
  <c r="N120" i="6"/>
  <c r="O120" i="6"/>
  <c r="P120" i="6"/>
  <c r="N117" i="6"/>
  <c r="O117" i="6"/>
  <c r="P117" i="6"/>
  <c r="F111" i="6"/>
  <c r="F36" i="6"/>
  <c r="N112" i="6"/>
  <c r="N116" i="6"/>
  <c r="O116" i="6"/>
  <c r="P116" i="6"/>
  <c r="N115" i="6"/>
  <c r="O115" i="6"/>
  <c r="P115" i="6"/>
  <c r="N72" i="6"/>
  <c r="O72" i="6"/>
  <c r="P72" i="6"/>
  <c r="N69" i="6"/>
  <c r="O69" i="6"/>
  <c r="P69" i="6"/>
  <c r="N68" i="6"/>
  <c r="O68" i="6"/>
  <c r="P68" i="6"/>
  <c r="N74" i="6"/>
  <c r="O74" i="6"/>
  <c r="P74" i="6"/>
  <c r="K51" i="6"/>
  <c r="K32" i="6"/>
  <c r="K111" i="6"/>
  <c r="K36" i="6"/>
  <c r="K66" i="6"/>
  <c r="K33" i="6"/>
  <c r="L96" i="6"/>
  <c r="L35" i="6"/>
  <c r="N55" i="4"/>
  <c r="O55" i="4"/>
  <c r="P55" i="4"/>
  <c r="N58" i="4"/>
  <c r="O58" i="4"/>
  <c r="P58" i="4"/>
  <c r="N59" i="4"/>
  <c r="O59" i="4"/>
  <c r="P59" i="4"/>
  <c r="N71" i="4"/>
  <c r="O71" i="4"/>
  <c r="P71" i="4"/>
  <c r="N69" i="4"/>
  <c r="O69" i="4"/>
  <c r="P69" i="4"/>
  <c r="N74" i="4"/>
  <c r="O74" i="4"/>
  <c r="P74" i="4"/>
  <c r="N54" i="4"/>
  <c r="O54" i="4"/>
  <c r="P54" i="4"/>
  <c r="I41" i="4"/>
  <c r="J6" i="7"/>
  <c r="N56" i="4"/>
  <c r="O56" i="4"/>
  <c r="P56" i="4"/>
  <c r="L44" i="4"/>
  <c r="J51" i="4"/>
  <c r="J32" i="4"/>
  <c r="H66" i="4"/>
  <c r="H33" i="4"/>
  <c r="N86" i="4"/>
  <c r="O86" i="4"/>
  <c r="P86" i="4"/>
  <c r="N90" i="4"/>
  <c r="O90" i="4"/>
  <c r="P90" i="4"/>
  <c r="G96" i="4"/>
  <c r="G35" i="4"/>
  <c r="N97" i="4"/>
  <c r="F41" i="4"/>
  <c r="E41" i="4"/>
  <c r="N67" i="4"/>
  <c r="G66" i="4"/>
  <c r="G33" i="4"/>
  <c r="N112" i="4"/>
  <c r="G111" i="4"/>
  <c r="G36" i="4"/>
  <c r="N113" i="4"/>
  <c r="O113" i="4"/>
  <c r="P113" i="4"/>
  <c r="N120" i="4"/>
  <c r="O120" i="4"/>
  <c r="P120" i="4"/>
  <c r="J111" i="4"/>
  <c r="J36" i="4"/>
  <c r="H81" i="4"/>
  <c r="H34" i="4"/>
  <c r="H51" i="4"/>
  <c r="H32" i="4"/>
  <c r="N85" i="4"/>
  <c r="O85" i="4"/>
  <c r="P85" i="4"/>
  <c r="N88" i="4"/>
  <c r="O88" i="4"/>
  <c r="P88" i="4"/>
  <c r="N84" i="4"/>
  <c r="O84" i="4"/>
  <c r="P84" i="4"/>
  <c r="G81" i="4"/>
  <c r="G34" i="4"/>
  <c r="N82" i="4"/>
  <c r="N83" i="4"/>
  <c r="O83" i="4"/>
  <c r="P83" i="4"/>
  <c r="N100" i="4"/>
  <c r="O100" i="4"/>
  <c r="P100" i="4"/>
  <c r="N98" i="4"/>
  <c r="O98" i="4"/>
  <c r="P98" i="4"/>
  <c r="N105" i="4"/>
  <c r="O105" i="4"/>
  <c r="P105" i="4"/>
  <c r="K41" i="4"/>
  <c r="N52" i="4"/>
  <c r="J66" i="4"/>
  <c r="J33" i="4"/>
  <c r="J96" i="4"/>
  <c r="J35" i="4"/>
  <c r="H111" i="4"/>
  <c r="H36" i="4"/>
  <c r="H96" i="4"/>
  <c r="H35" i="4"/>
  <c r="G51" i="4"/>
  <c r="G32" i="4"/>
  <c r="N115" i="4"/>
  <c r="O115" i="4"/>
  <c r="P115" i="4"/>
  <c r="N119" i="4"/>
  <c r="O119" i="4"/>
  <c r="P119" i="4"/>
  <c r="N117" i="4"/>
  <c r="O117" i="4"/>
  <c r="P117" i="4"/>
  <c r="N118" i="4"/>
  <c r="O118" i="4"/>
  <c r="P118" i="4"/>
  <c r="N114" i="4"/>
  <c r="O114" i="4"/>
  <c r="P114" i="4"/>
  <c r="O80" i="4"/>
  <c r="O110" i="4"/>
  <c r="O50" i="4"/>
  <c r="O65" i="4"/>
  <c r="O95" i="4"/>
  <c r="C26" i="4"/>
  <c r="K96" i="8"/>
  <c r="K35" i="8"/>
  <c r="N116" i="8"/>
  <c r="O116" i="8"/>
  <c r="P116" i="8"/>
  <c r="N88" i="8"/>
  <c r="O88" i="8"/>
  <c r="P88" i="8"/>
  <c r="N83" i="8"/>
  <c r="O83" i="8"/>
  <c r="P83" i="8"/>
  <c r="N71" i="8"/>
  <c r="O71" i="8"/>
  <c r="P71" i="8"/>
  <c r="N69" i="8"/>
  <c r="O69" i="8"/>
  <c r="P69" i="8"/>
  <c r="N73" i="8"/>
  <c r="O73" i="8"/>
  <c r="P73" i="8"/>
  <c r="N68" i="8"/>
  <c r="O68" i="8"/>
  <c r="P68" i="8"/>
  <c r="N75" i="8"/>
  <c r="O75" i="8"/>
  <c r="P75" i="8"/>
  <c r="G81" i="8"/>
  <c r="G34" i="8"/>
  <c r="I66" i="8"/>
  <c r="I33" i="8"/>
  <c r="K111" i="8"/>
  <c r="K36" i="8"/>
  <c r="N118" i="8"/>
  <c r="O118" i="8"/>
  <c r="P118" i="8"/>
  <c r="N112" i="8"/>
  <c r="F111" i="8"/>
  <c r="F36" i="8"/>
  <c r="N113" i="8"/>
  <c r="O113" i="8"/>
  <c r="P113" i="8"/>
  <c r="N84" i="8"/>
  <c r="O84" i="8"/>
  <c r="P84" i="8"/>
  <c r="G96" i="8"/>
  <c r="G35" i="8"/>
  <c r="L81" i="8"/>
  <c r="L34" i="8"/>
  <c r="L66" i="8"/>
  <c r="L33" i="8"/>
  <c r="K51" i="8"/>
  <c r="K32" i="8"/>
  <c r="O50" i="8"/>
  <c r="C26" i="8"/>
  <c r="O65" i="8"/>
  <c r="O95" i="8"/>
  <c r="O80" i="8"/>
  <c r="O110" i="8"/>
  <c r="N53" i="8"/>
  <c r="O53" i="8"/>
  <c r="P53" i="8"/>
  <c r="N56" i="8"/>
  <c r="O56" i="8"/>
  <c r="P56" i="8"/>
  <c r="N57" i="8"/>
  <c r="O57" i="8"/>
  <c r="P57" i="8"/>
  <c r="N59" i="8"/>
  <c r="O59" i="8"/>
  <c r="P59" i="8"/>
  <c r="N105" i="8"/>
  <c r="O105" i="8"/>
  <c r="P105" i="8"/>
  <c r="F96" i="8"/>
  <c r="F35" i="8"/>
  <c r="N97" i="8"/>
  <c r="N102" i="8"/>
  <c r="O102" i="8"/>
  <c r="P102" i="8"/>
  <c r="N103" i="8"/>
  <c r="O103" i="8"/>
  <c r="P103" i="8"/>
  <c r="N100" i="8"/>
  <c r="O100" i="8"/>
  <c r="P100" i="8"/>
  <c r="G66" i="8"/>
  <c r="G33" i="8"/>
  <c r="I96" i="8"/>
  <c r="I35" i="8"/>
  <c r="I81" i="8"/>
  <c r="I34" i="8"/>
  <c r="H51" i="8"/>
  <c r="H32" i="8"/>
  <c r="H96" i="8"/>
  <c r="H35" i="8"/>
  <c r="H41" i="8"/>
  <c r="J51" i="8"/>
  <c r="J32" i="8"/>
  <c r="N114" i="8"/>
  <c r="O114" i="8"/>
  <c r="P114" i="8"/>
  <c r="N86" i="8"/>
  <c r="O86" i="8"/>
  <c r="P86" i="8"/>
  <c r="K81" i="8"/>
  <c r="K34" i="8"/>
  <c r="N119" i="8"/>
  <c r="O119" i="8"/>
  <c r="P119" i="8"/>
  <c r="N117" i="8"/>
  <c r="O117" i="8"/>
  <c r="P117" i="8"/>
  <c r="N115" i="8"/>
  <c r="O115" i="8"/>
  <c r="P115" i="8"/>
  <c r="N120" i="8"/>
  <c r="O120" i="8"/>
  <c r="P120" i="8"/>
  <c r="N89" i="8"/>
  <c r="O89" i="8"/>
  <c r="P89" i="8"/>
  <c r="N85" i="8"/>
  <c r="O85" i="8"/>
  <c r="P85" i="8"/>
  <c r="N90" i="8"/>
  <c r="O90" i="8"/>
  <c r="P90" i="8"/>
  <c r="N87" i="8"/>
  <c r="O87" i="8"/>
  <c r="P87" i="8"/>
  <c r="F81" i="8"/>
  <c r="F34" i="8"/>
  <c r="N82" i="8"/>
  <c r="N67" i="8"/>
  <c r="F66" i="8"/>
  <c r="F33" i="8"/>
  <c r="N72" i="8"/>
  <c r="O72" i="8"/>
  <c r="P72" i="8"/>
  <c r="G51" i="8"/>
  <c r="G32" i="8"/>
  <c r="G41" i="8"/>
  <c r="I111" i="8"/>
  <c r="I36" i="8"/>
  <c r="H111" i="8"/>
  <c r="H36" i="8"/>
  <c r="J96" i="8"/>
  <c r="J35" i="8"/>
  <c r="J111" i="8"/>
  <c r="J36" i="8"/>
  <c r="J81" i="8"/>
  <c r="J34" i="8"/>
  <c r="D52" i="7"/>
  <c r="H26" i="8"/>
  <c r="H27" i="8"/>
  <c r="I27" i="8"/>
  <c r="K66" i="8"/>
  <c r="K33" i="8"/>
  <c r="N58" i="8"/>
  <c r="O58" i="8"/>
  <c r="P58" i="8"/>
  <c r="N54" i="8"/>
  <c r="O54" i="8"/>
  <c r="P54" i="8"/>
  <c r="N60" i="8"/>
  <c r="O60" i="8"/>
  <c r="P60" i="8"/>
  <c r="N55" i="8"/>
  <c r="O55" i="8"/>
  <c r="P55" i="8"/>
  <c r="F51" i="8"/>
  <c r="F32" i="8"/>
  <c r="N52" i="8"/>
  <c r="N104" i="8"/>
  <c r="O104" i="8"/>
  <c r="P104" i="8"/>
  <c r="N101" i="8"/>
  <c r="O101" i="8"/>
  <c r="P101" i="8"/>
  <c r="N98" i="8"/>
  <c r="O98" i="8"/>
  <c r="P98" i="8"/>
  <c r="N99" i="8"/>
  <c r="O99" i="8"/>
  <c r="P99" i="8"/>
  <c r="E41" i="8"/>
  <c r="G111" i="8"/>
  <c r="G36" i="8"/>
  <c r="I51" i="8"/>
  <c r="I32" i="8"/>
  <c r="L51" i="8"/>
  <c r="L32" i="8"/>
  <c r="L111" i="8"/>
  <c r="L36" i="8"/>
  <c r="L96" i="8"/>
  <c r="L35" i="8"/>
  <c r="N35" i="9"/>
  <c r="O35" i="9"/>
  <c r="P35" i="9"/>
  <c r="N34" i="9"/>
  <c r="O34" i="9"/>
  <c r="P34" i="9"/>
  <c r="N8" i="9"/>
  <c r="L43" i="4"/>
  <c r="M25" i="7"/>
  <c r="G41" i="4"/>
  <c r="H6" i="7"/>
  <c r="N33" i="4"/>
  <c r="O33" i="4"/>
  <c r="P33" i="4"/>
  <c r="N34" i="4"/>
  <c r="O34" i="4"/>
  <c r="P34" i="4"/>
  <c r="N13" i="7"/>
  <c r="I41" i="8"/>
  <c r="I43" i="8"/>
  <c r="M50" i="7"/>
  <c r="N52" i="7"/>
  <c r="I50" i="7"/>
  <c r="J52" i="7"/>
  <c r="L50" i="7"/>
  <c r="M52" i="7"/>
  <c r="N36" i="9"/>
  <c r="O36" i="9"/>
  <c r="P36" i="9"/>
  <c r="G41" i="7"/>
  <c r="P40" i="7"/>
  <c r="J41" i="7"/>
  <c r="G41" i="5"/>
  <c r="H8" i="7"/>
  <c r="H41" i="7"/>
  <c r="K41" i="7"/>
  <c r="I43" i="4"/>
  <c r="I44" i="4"/>
  <c r="H41" i="6"/>
  <c r="H43" i="6"/>
  <c r="N96" i="9"/>
  <c r="O97" i="9"/>
  <c r="N33" i="9"/>
  <c r="O33" i="9"/>
  <c r="P33" i="9"/>
  <c r="N32" i="9"/>
  <c r="O32" i="9"/>
  <c r="P32" i="9"/>
  <c r="L41" i="9"/>
  <c r="N81" i="9"/>
  <c r="O82" i="9"/>
  <c r="H41" i="9"/>
  <c r="K41" i="9"/>
  <c r="N51" i="9"/>
  <c r="O52" i="9"/>
  <c r="N111" i="9"/>
  <c r="O112" i="9"/>
  <c r="N66" i="9"/>
  <c r="O67" i="9"/>
  <c r="I41" i="9"/>
  <c r="F41" i="9"/>
  <c r="J41" i="9"/>
  <c r="G41" i="9"/>
  <c r="K41" i="5"/>
  <c r="K43" i="5"/>
  <c r="L41" i="5"/>
  <c r="N33" i="5"/>
  <c r="O33" i="5"/>
  <c r="P33" i="5"/>
  <c r="N35" i="5"/>
  <c r="O35" i="5"/>
  <c r="P35" i="5"/>
  <c r="N111" i="5"/>
  <c r="O112" i="5"/>
  <c r="J41" i="5"/>
  <c r="I41" i="5"/>
  <c r="N81" i="5"/>
  <c r="O82" i="5"/>
  <c r="N32" i="5"/>
  <c r="O32" i="5"/>
  <c r="P32" i="5"/>
  <c r="F41" i="5"/>
  <c r="E44" i="5"/>
  <c r="F8" i="7"/>
  <c r="E43" i="5"/>
  <c r="N8" i="5"/>
  <c r="N66" i="5"/>
  <c r="O67" i="5"/>
  <c r="H41" i="5"/>
  <c r="N96" i="5"/>
  <c r="O97" i="5"/>
  <c r="N36" i="5"/>
  <c r="O36" i="5"/>
  <c r="P36" i="5"/>
  <c r="N34" i="5"/>
  <c r="O34" i="5"/>
  <c r="P34" i="5"/>
  <c r="N51" i="5"/>
  <c r="O52" i="5"/>
  <c r="K41" i="6"/>
  <c r="N36" i="6"/>
  <c r="O36" i="6"/>
  <c r="P36" i="6"/>
  <c r="N51" i="6"/>
  <c r="O52" i="6"/>
  <c r="N96" i="6"/>
  <c r="O97" i="6"/>
  <c r="N33" i="6"/>
  <c r="O33" i="6"/>
  <c r="P33" i="6"/>
  <c r="N34" i="6"/>
  <c r="O34" i="6"/>
  <c r="P34" i="6"/>
  <c r="N111" i="6"/>
  <c r="O112" i="6"/>
  <c r="E43" i="6"/>
  <c r="F7" i="7"/>
  <c r="N8" i="6"/>
  <c r="E44" i="6"/>
  <c r="N32" i="6"/>
  <c r="O32" i="6"/>
  <c r="P32" i="6"/>
  <c r="F41" i="6"/>
  <c r="N35" i="6"/>
  <c r="O35" i="6"/>
  <c r="P35" i="6"/>
  <c r="H44" i="6"/>
  <c r="I41" i="6"/>
  <c r="N66" i="6"/>
  <c r="O67" i="6"/>
  <c r="N81" i="6"/>
  <c r="O82" i="6"/>
  <c r="L41" i="6"/>
  <c r="G41" i="6"/>
  <c r="J41" i="6"/>
  <c r="N81" i="4"/>
  <c r="O82" i="4"/>
  <c r="N36" i="4"/>
  <c r="O36" i="4"/>
  <c r="P36" i="4"/>
  <c r="N66" i="4"/>
  <c r="O67" i="4"/>
  <c r="N32" i="4"/>
  <c r="O32" i="4"/>
  <c r="P32" i="4"/>
  <c r="N96" i="4"/>
  <c r="O97" i="4"/>
  <c r="G44" i="4"/>
  <c r="N51" i="4"/>
  <c r="O52" i="4"/>
  <c r="K43" i="4"/>
  <c r="K44" i="4"/>
  <c r="L6" i="7"/>
  <c r="H41" i="4"/>
  <c r="N111" i="4"/>
  <c r="O112" i="4"/>
  <c r="E44" i="4"/>
  <c r="E43" i="4"/>
  <c r="N8" i="4"/>
  <c r="F6" i="7"/>
  <c r="F43" i="4"/>
  <c r="F44" i="4"/>
  <c r="G6" i="7"/>
  <c r="N35" i="4"/>
  <c r="O35" i="4"/>
  <c r="P35" i="4"/>
  <c r="J41" i="4"/>
  <c r="L41" i="8"/>
  <c r="E44" i="8"/>
  <c r="N8" i="8"/>
  <c r="E43" i="8"/>
  <c r="F5" i="7"/>
  <c r="N51" i="8"/>
  <c r="O52" i="8"/>
  <c r="F41" i="8"/>
  <c r="N32" i="8"/>
  <c r="O32" i="8"/>
  <c r="P32" i="8"/>
  <c r="D53" i="7"/>
  <c r="E53" i="7"/>
  <c r="F53" i="7"/>
  <c r="G53" i="7"/>
  <c r="H53" i="7"/>
  <c r="I53" i="7"/>
  <c r="H5" i="7"/>
  <c r="G44" i="8"/>
  <c r="G43" i="8"/>
  <c r="N33" i="8"/>
  <c r="O33" i="8"/>
  <c r="P33" i="8"/>
  <c r="N81" i="8"/>
  <c r="O82" i="8"/>
  <c r="N35" i="8"/>
  <c r="O35" i="8"/>
  <c r="P35" i="8"/>
  <c r="K41" i="8"/>
  <c r="N36" i="8"/>
  <c r="O36" i="8"/>
  <c r="P36" i="8"/>
  <c r="J5" i="7"/>
  <c r="N66" i="8"/>
  <c r="O67" i="8"/>
  <c r="N34" i="8"/>
  <c r="O34" i="8"/>
  <c r="P34" i="8"/>
  <c r="J41" i="8"/>
  <c r="I5" i="7"/>
  <c r="H43" i="8"/>
  <c r="H44" i="8"/>
  <c r="N96" i="8"/>
  <c r="O97" i="8"/>
  <c r="N111" i="8"/>
  <c r="O112" i="8"/>
  <c r="G43" i="4"/>
  <c r="I44" i="8"/>
  <c r="P52" i="7"/>
  <c r="J53" i="7"/>
  <c r="K53" i="7"/>
  <c r="L53" i="7"/>
  <c r="M53" i="7"/>
  <c r="N53" i="7"/>
  <c r="O53" i="7"/>
  <c r="P50" i="7"/>
  <c r="P41" i="7"/>
  <c r="G43" i="5"/>
  <c r="K44" i="5"/>
  <c r="G44" i="5"/>
  <c r="I7" i="7"/>
  <c r="N41" i="4"/>
  <c r="N43" i="4"/>
  <c r="J44" i="9"/>
  <c r="K9" i="7"/>
  <c r="J43" i="9"/>
  <c r="F43" i="9"/>
  <c r="G9" i="7"/>
  <c r="F44" i="9"/>
  <c r="N41" i="9"/>
  <c r="P67" i="9"/>
  <c r="O66" i="9"/>
  <c r="P66" i="9"/>
  <c r="P112" i="9"/>
  <c r="O111" i="9"/>
  <c r="P111" i="9"/>
  <c r="P52" i="9"/>
  <c r="O51" i="9"/>
  <c r="P51" i="9"/>
  <c r="K43" i="9"/>
  <c r="L9" i="7"/>
  <c r="K44" i="9"/>
  <c r="O81" i="9"/>
  <c r="P81" i="9"/>
  <c r="P82" i="9"/>
  <c r="L44" i="9"/>
  <c r="L43" i="9"/>
  <c r="M9" i="7"/>
  <c r="G44" i="9"/>
  <c r="G43" i="9"/>
  <c r="H9" i="7"/>
  <c r="H7" i="7"/>
  <c r="H10" i="7"/>
  <c r="H13" i="7"/>
  <c r="J9" i="7"/>
  <c r="I44" i="9"/>
  <c r="I43" i="9"/>
  <c r="H43" i="9"/>
  <c r="I9" i="7"/>
  <c r="H44" i="9"/>
  <c r="P97" i="9"/>
  <c r="O96" i="9"/>
  <c r="P96" i="9"/>
  <c r="L8" i="7"/>
  <c r="O51" i="5"/>
  <c r="P51" i="5"/>
  <c r="P52" i="5"/>
  <c r="P97" i="5"/>
  <c r="O96" i="5"/>
  <c r="P96" i="5"/>
  <c r="O66" i="5"/>
  <c r="P66" i="5"/>
  <c r="P67" i="5"/>
  <c r="F43" i="5"/>
  <c r="G8" i="7"/>
  <c r="F44" i="5"/>
  <c r="N41" i="5"/>
  <c r="O81" i="5"/>
  <c r="P81" i="5"/>
  <c r="P82" i="5"/>
  <c r="I43" i="5"/>
  <c r="I44" i="5"/>
  <c r="J8" i="7"/>
  <c r="O111" i="5"/>
  <c r="P111" i="5"/>
  <c r="P112" i="5"/>
  <c r="L43" i="5"/>
  <c r="M8" i="7"/>
  <c r="L44" i="5"/>
  <c r="I8" i="7"/>
  <c r="H44" i="5"/>
  <c r="H43" i="5"/>
  <c r="J43" i="5"/>
  <c r="K8" i="7"/>
  <c r="J44" i="5"/>
  <c r="G43" i="6"/>
  <c r="G44" i="6"/>
  <c r="P82" i="6"/>
  <c r="O81" i="6"/>
  <c r="P81" i="6"/>
  <c r="P67" i="6"/>
  <c r="O66" i="6"/>
  <c r="P66" i="6"/>
  <c r="I44" i="6"/>
  <c r="J7" i="7"/>
  <c r="I43" i="6"/>
  <c r="P112" i="6"/>
  <c r="O111" i="6"/>
  <c r="P111" i="6"/>
  <c r="P97" i="6"/>
  <c r="O96" i="6"/>
  <c r="P96" i="6"/>
  <c r="O51" i="6"/>
  <c r="P51" i="6"/>
  <c r="P52" i="6"/>
  <c r="J44" i="6"/>
  <c r="K7" i="7"/>
  <c r="J43" i="6"/>
  <c r="L43" i="6"/>
  <c r="L44" i="6"/>
  <c r="M7" i="7"/>
  <c r="F43" i="6"/>
  <c r="G7" i="7"/>
  <c r="F44" i="6"/>
  <c r="N41" i="6"/>
  <c r="L7" i="7"/>
  <c r="K43" i="6"/>
  <c r="K44" i="6"/>
  <c r="I6" i="7"/>
  <c r="H44" i="4"/>
  <c r="H43" i="4"/>
  <c r="J44" i="4"/>
  <c r="K6" i="7"/>
  <c r="J43" i="4"/>
  <c r="P97" i="4"/>
  <c r="O96" i="4"/>
  <c r="P96" i="4"/>
  <c r="O81" i="4"/>
  <c r="P81" i="4"/>
  <c r="P82" i="4"/>
  <c r="O111" i="4"/>
  <c r="P111" i="4"/>
  <c r="P112" i="4"/>
  <c r="P52" i="4"/>
  <c r="O51" i="4"/>
  <c r="P51" i="4"/>
  <c r="P67" i="4"/>
  <c r="O66" i="4"/>
  <c r="P66" i="4"/>
  <c r="O111" i="8"/>
  <c r="P111" i="8"/>
  <c r="P112" i="8"/>
  <c r="O96" i="8"/>
  <c r="P96" i="8"/>
  <c r="P97" i="8"/>
  <c r="P52" i="8"/>
  <c r="O51" i="8"/>
  <c r="P51" i="8"/>
  <c r="F10" i="7"/>
  <c r="J44" i="8"/>
  <c r="K5" i="7"/>
  <c r="J43" i="8"/>
  <c r="O66" i="8"/>
  <c r="P66" i="8"/>
  <c r="P67" i="8"/>
  <c r="L5" i="7"/>
  <c r="K44" i="8"/>
  <c r="K43" i="8"/>
  <c r="P82" i="8"/>
  <c r="O81" i="8"/>
  <c r="P81" i="8"/>
  <c r="G5" i="7"/>
  <c r="N41" i="8"/>
  <c r="F44" i="8"/>
  <c r="F43" i="8"/>
  <c r="L43" i="8"/>
  <c r="M5" i="7"/>
  <c r="L44" i="8"/>
  <c r="R5" i="7"/>
  <c r="J10" i="7"/>
  <c r="J13" i="7"/>
  <c r="N44" i="4"/>
  <c r="N10" i="4"/>
  <c r="N11" i="4"/>
  <c r="O41" i="4"/>
  <c r="O44" i="4"/>
  <c r="H12" i="7"/>
  <c r="N43" i="9"/>
  <c r="N44" i="9"/>
  <c r="N10" i="9"/>
  <c r="N11" i="9"/>
  <c r="O41" i="9"/>
  <c r="I10" i="7"/>
  <c r="I12" i="7"/>
  <c r="O9" i="7"/>
  <c r="P9" i="7"/>
  <c r="Q9" i="7"/>
  <c r="O8" i="7"/>
  <c r="P8" i="7"/>
  <c r="Q8" i="7"/>
  <c r="N10" i="5"/>
  <c r="N11" i="5"/>
  <c r="N43" i="5"/>
  <c r="N44" i="5"/>
  <c r="O41" i="5"/>
  <c r="M10" i="7"/>
  <c r="M13" i="7"/>
  <c r="N43" i="6"/>
  <c r="N44" i="6"/>
  <c r="N10" i="6"/>
  <c r="N11" i="6"/>
  <c r="O41" i="6"/>
  <c r="O7" i="7"/>
  <c r="P7" i="7"/>
  <c r="Q7" i="7"/>
  <c r="O6" i="7"/>
  <c r="P6" i="7"/>
  <c r="Q6" i="7"/>
  <c r="O43" i="4"/>
  <c r="N10" i="8"/>
  <c r="N11" i="8"/>
  <c r="N44" i="8"/>
  <c r="N43" i="8"/>
  <c r="O41" i="8"/>
  <c r="S5" i="7"/>
  <c r="K10" i="7"/>
  <c r="M22" i="7"/>
  <c r="M24" i="7"/>
  <c r="F4" i="7"/>
  <c r="F12" i="7"/>
  <c r="N4" i="7"/>
  <c r="F13" i="7"/>
  <c r="G10" i="7"/>
  <c r="O5" i="7"/>
  <c r="P5" i="7"/>
  <c r="Q5" i="7"/>
  <c r="H4" i="7"/>
  <c r="T5" i="7"/>
  <c r="L10" i="7"/>
  <c r="J4" i="7"/>
  <c r="I4" i="7"/>
  <c r="P41" i="4"/>
  <c r="R10" i="7"/>
  <c r="E43" i="7"/>
  <c r="J12" i="7"/>
  <c r="M12" i="7"/>
  <c r="M4" i="7"/>
  <c r="I13" i="7"/>
  <c r="O43" i="9"/>
  <c r="P41" i="9"/>
  <c r="O44" i="9"/>
  <c r="P41" i="5"/>
  <c r="O43" i="5"/>
  <c r="O44" i="5"/>
  <c r="P41" i="6"/>
  <c r="O43" i="6"/>
  <c r="O44" i="6"/>
  <c r="O10" i="7"/>
  <c r="G12" i="7"/>
  <c r="G4" i="7"/>
  <c r="G13" i="7"/>
  <c r="L12" i="7"/>
  <c r="L13" i="7"/>
  <c r="L4" i="7"/>
  <c r="T10" i="7"/>
  <c r="S10" i="7"/>
  <c r="K12" i="7"/>
  <c r="K4" i="7"/>
  <c r="K13" i="7"/>
  <c r="O43" i="8"/>
  <c r="P41" i="8"/>
  <c r="O44" i="8"/>
  <c r="G43" i="7"/>
  <c r="N43" i="7"/>
  <c r="H43" i="7"/>
  <c r="F43" i="7"/>
  <c r="O43" i="7"/>
  <c r="D43" i="7"/>
  <c r="L43" i="7"/>
  <c r="I43" i="7"/>
  <c r="J43" i="7"/>
  <c r="M43" i="7"/>
  <c r="K43" i="7"/>
  <c r="F44" i="7"/>
  <c r="I44" i="7"/>
  <c r="N44" i="7"/>
  <c r="K44" i="7"/>
  <c r="J44" i="7"/>
  <c r="M44" i="7"/>
  <c r="L44" i="7"/>
  <c r="O44" i="7"/>
  <c r="E44" i="7"/>
  <c r="H44" i="7"/>
  <c r="G44" i="7"/>
  <c r="O13" i="7"/>
  <c r="O12" i="7"/>
  <c r="O4" i="7"/>
  <c r="M26" i="7"/>
  <c r="P10" i="7"/>
  <c r="P44" i="7"/>
  <c r="P43" i="7"/>
  <c r="P13" i="7"/>
  <c r="M27" i="7"/>
  <c r="P12" i="7"/>
  <c r="Q10" i="7"/>
  <c r="C42" i="7"/>
  <c r="O42" i="7"/>
  <c r="O46" i="7"/>
  <c r="O55" i="7"/>
  <c r="H42" i="7"/>
  <c r="H46" i="7"/>
  <c r="H55" i="7"/>
  <c r="F42" i="7"/>
  <c r="F46" i="7"/>
  <c r="F55" i="7"/>
  <c r="J42" i="7"/>
  <c r="J46" i="7"/>
  <c r="J55" i="7"/>
  <c r="N42" i="7"/>
  <c r="N46" i="7"/>
  <c r="N55" i="7"/>
  <c r="L42" i="7"/>
  <c r="L46" i="7"/>
  <c r="L55" i="7"/>
  <c r="K42" i="7"/>
  <c r="K46" i="7"/>
  <c r="K55" i="7"/>
  <c r="M42" i="7"/>
  <c r="M46" i="7"/>
  <c r="M55" i="7"/>
  <c r="E42" i="7"/>
  <c r="E46" i="7"/>
  <c r="E55" i="7"/>
  <c r="G42" i="7"/>
  <c r="G46" i="7"/>
  <c r="G55" i="7"/>
  <c r="D42" i="7"/>
  <c r="D46" i="7"/>
  <c r="D55" i="7"/>
  <c r="I42" i="7"/>
  <c r="I46" i="7"/>
  <c r="I55" i="7"/>
  <c r="C46" i="7"/>
  <c r="P42" i="7"/>
  <c r="P46" i="7"/>
  <c r="P55" i="7"/>
  <c r="C55" i="7"/>
  <c r="C56" i="7"/>
  <c r="D56" i="7"/>
  <c r="E56" i="7"/>
  <c r="F56" i="7"/>
  <c r="G56" i="7"/>
  <c r="H56" i="7"/>
  <c r="I56" i="7"/>
  <c r="J56" i="7"/>
  <c r="K56" i="7"/>
  <c r="L56" i="7"/>
  <c r="M56" i="7"/>
  <c r="N56" i="7"/>
  <c r="O56" i="7"/>
  <c r="C47" i="7"/>
  <c r="D47" i="7"/>
  <c r="E47" i="7"/>
  <c r="F47" i="7"/>
  <c r="G47" i="7"/>
  <c r="H47" i="7"/>
  <c r="I47" i="7"/>
  <c r="J47" i="7"/>
  <c r="K47" i="7"/>
  <c r="L47" i="7"/>
  <c r="M47" i="7"/>
  <c r="N47" i="7"/>
  <c r="O47" i="7"/>
</calcChain>
</file>

<file path=xl/sharedStrings.xml><?xml version="1.0" encoding="utf-8"?>
<sst xmlns="http://schemas.openxmlformats.org/spreadsheetml/2006/main" count="724" uniqueCount="191">
  <si>
    <t>Customer</t>
  </si>
  <si>
    <t>Trade Class</t>
  </si>
  <si>
    <t>#Doors</t>
  </si>
  <si>
    <t>Total Cost of Goods</t>
  </si>
  <si>
    <t>Operating Profit</t>
  </si>
  <si>
    <t>Suggested Retail Price</t>
  </si>
  <si>
    <t>Expected Retail Model (based on SRP)</t>
  </si>
  <si>
    <t>if this becomes established base wholesale cost, then:</t>
  </si>
  <si>
    <t>SRP =</t>
  </si>
  <si>
    <t>Wholesale Cost/Unit =</t>
  </si>
  <si>
    <t>TTL Cost of Goods Sold</t>
  </si>
  <si>
    <t>Raw Material Cost of Goods</t>
  </si>
  <si>
    <t>%</t>
  </si>
  <si>
    <t>TTL Annual Unit Shipments</t>
  </si>
  <si>
    <t>TTL Annual                 $                    Shipments</t>
  </si>
  <si>
    <t>TTL</t>
  </si>
  <si>
    <t>Model is based upon selected retailer targets, number of doors per target multiplied by projected annual units per door.  A straight line method has been used throughout except in cases where noted.</t>
  </si>
  <si>
    <t>A)</t>
  </si>
  <si>
    <t>B)</t>
  </si>
  <si>
    <t>T/C</t>
  </si>
  <si>
    <t>Monthly</t>
  </si>
  <si>
    <t>Weekly</t>
  </si>
  <si>
    <t>Annual Retail Sales</t>
  </si>
  <si>
    <t>Annual Units</t>
  </si>
  <si>
    <t>Raw Material Costs</t>
  </si>
  <si>
    <t>Other Operating Costs</t>
  </si>
  <si>
    <t>Revenue from Sales</t>
  </si>
  <si>
    <t>Balance Sheet</t>
  </si>
  <si>
    <t># SKU's of same type =</t>
  </si>
  <si>
    <t>Direct - Wholesale Cost/Unit (if expected g/p=)</t>
  </si>
  <si>
    <t>Direct - Wholesale Cost/Unit (needs to be=)</t>
  </si>
  <si>
    <r>
      <t xml:space="preserve">Internal Profit Model </t>
    </r>
    <r>
      <rPr>
        <sz val="8"/>
        <rFont val="Arial"/>
        <family val="2"/>
      </rPr>
      <t>(straight-line)</t>
    </r>
  </si>
  <si>
    <t>Composite Results</t>
  </si>
  <si>
    <t>Sales Commission</t>
  </si>
  <si>
    <t>IF Base MFR Cost/Unit</t>
  </si>
  <si>
    <t>Do the Deal??</t>
  </si>
  <si>
    <t>these costs are based on Wholesale Cost and will fluctuate w/volume</t>
  </si>
  <si>
    <t>Lists # of Effective Doors</t>
  </si>
  <si>
    <t>Distribution &amp; Warehousing</t>
  </si>
  <si>
    <t>Phase Year 1 - Trade Class Target</t>
  </si>
  <si>
    <t>This is the average number of sku's that will be accepted for distribution.</t>
  </si>
  <si>
    <t>Note: This model worksheet uses a straight-line method to determine results of variable pricing scenarios and impact on profitability.  All projections are estimated; Costs used within  the Internal Profit Model are averages.  This model makes no allowances for cost reductions as a result of volume.</t>
  </si>
  <si>
    <t>G&amp;A  (damages included)</t>
  </si>
  <si>
    <t>Marketing (consumer)</t>
  </si>
  <si>
    <t>TTl lbs =</t>
  </si>
  <si>
    <t>cost/ship lb =</t>
  </si>
  <si>
    <t>ttl shipping =</t>
  </si>
  <si>
    <t>Shipments</t>
  </si>
  <si>
    <t>units per door</t>
  </si>
  <si>
    <t>Total Units</t>
  </si>
  <si>
    <t>Total $'s</t>
  </si>
  <si>
    <t>1st Inventory Recievables</t>
  </si>
  <si>
    <t>Wholesale Cost Each</t>
  </si>
  <si>
    <t>terms</t>
  </si>
  <si>
    <t>Marketing (retailer)</t>
  </si>
  <si>
    <t>Year 1</t>
  </si>
  <si>
    <t>PO Units</t>
  </si>
  <si>
    <t>Inside COG</t>
  </si>
  <si>
    <t>G&amp;A (immediate)</t>
  </si>
  <si>
    <t>G&amp;A (deferred)</t>
  </si>
  <si>
    <t>Consumer Marketing</t>
  </si>
  <si>
    <t>Total Costs</t>
  </si>
  <si>
    <t xml:space="preserve">Cum </t>
  </si>
  <si>
    <t>PO Invoice</t>
  </si>
  <si>
    <t>Free COG Invoice</t>
  </si>
  <si>
    <t>Net Invoice/Rec.</t>
  </si>
  <si>
    <t>Cum Invoice/Rec.</t>
  </si>
  <si>
    <t>Net Revenue</t>
  </si>
  <si>
    <t>Cash Flow</t>
  </si>
  <si>
    <t>ga2</t>
  </si>
  <si>
    <t>cons</t>
  </si>
  <si>
    <t>Target retail price</t>
  </si>
  <si>
    <t>EBITDA</t>
  </si>
  <si>
    <t>Drug</t>
  </si>
  <si>
    <t xml:space="preserve">US FDM (sans WalMart) Sales $'s = </t>
  </si>
  <si>
    <t>CVS Sales $'s =</t>
  </si>
  <si>
    <t xml:space="preserve">CVS Sales Units = </t>
  </si>
  <si>
    <t xml:space="preserve">Sales/Month/Door = </t>
  </si>
  <si>
    <t>Sales/Door/Week:</t>
  </si>
  <si>
    <t xml:space="preserve"> = #stores</t>
  </si>
  <si>
    <t>5% threshhold</t>
  </si>
  <si>
    <t>Sway =</t>
  </si>
  <si>
    <t>Our Inside Cost (est)</t>
  </si>
  <si>
    <t xml:space="preserve">Base MFR Cost/Unit </t>
  </si>
  <si>
    <t xml:space="preserve">Scenario Analyzer                                  </t>
  </si>
  <si>
    <t>ENTER  units per door/sku</t>
  </si>
  <si>
    <t>Other</t>
  </si>
  <si>
    <t>Enter Sales/ Door/Week =</t>
  </si>
  <si>
    <t>Natural</t>
  </si>
  <si>
    <t>Grocery</t>
  </si>
  <si>
    <t>Mass</t>
  </si>
  <si>
    <t>Specialty</t>
  </si>
  <si>
    <t>Free Good $ @ Xpc/ store/sku</t>
  </si>
  <si>
    <t>SRP</t>
  </si>
  <si>
    <t>KEY METRICS FOR ALL ANALYSIS BELOW:</t>
  </si>
  <si>
    <t>Units/ Door/ Month</t>
  </si>
  <si>
    <t>Case Pack for this SKU =</t>
  </si>
  <si>
    <t>Lbs/Case=</t>
  </si>
  <si>
    <t>#Cases+</t>
  </si>
  <si>
    <t>Shipping Estimates:</t>
  </si>
  <si>
    <t>This is the average number of sku's that will be accepted for distribution at this price structure.</t>
  </si>
  <si>
    <t>enter Trade Class here</t>
  </si>
  <si>
    <t>Total estimated shipping=</t>
  </si>
  <si>
    <t>Enter Free Goods/Door=</t>
  </si>
  <si>
    <t>1st Inventory Costs (estimated)</t>
  </si>
  <si>
    <t>Items you need to have to complete this program.</t>
  </si>
  <si>
    <t>Suggested Retail Price (SRP) for each item</t>
  </si>
  <si>
    <t>Retailer Margin Expectations</t>
  </si>
  <si>
    <t>Distributor Margin Expectations</t>
  </si>
  <si>
    <t>What are the Retailer expected Cash Terms?</t>
  </si>
  <si>
    <t>Your acqusition cost for each product (all-in delivered cost to you)</t>
  </si>
  <si>
    <t>What is your planned Consumer Marketing Budget (% of sales)?</t>
  </si>
  <si>
    <t>What is your planned RETAILER Marketing Budget (% of sales)?</t>
  </si>
  <si>
    <t>What is your planned Commission (sales rep) Budget (% of sales)?</t>
  </si>
  <si>
    <t>What are expected Distribution &amp; Warehousing costs as a % of gross shipments?</t>
  </si>
  <si>
    <t>Are you budgeting for any OTHER expenses?</t>
  </si>
  <si>
    <t>In which Trade Classes do you plan to participate?</t>
  </si>
  <si>
    <t>Which Retailers?</t>
  </si>
  <si>
    <t>How many stores does each Retailer have within in their chain?</t>
  </si>
  <si>
    <t>What are you volume expectations by sku - By door, by each week?</t>
  </si>
  <si>
    <t>What are expected Slotting or Item Placement costs ?</t>
  </si>
  <si>
    <t>Instructions for Using this Program</t>
  </si>
  <si>
    <t xml:space="preserve">Start with Tab #1 </t>
  </si>
  <si>
    <t>Insert your information into the YELLOW spaces only</t>
  </si>
  <si>
    <t>When all Tabs are complete, Open the Composite Tab</t>
  </si>
  <si>
    <t>On the Composite Tab, input infromation into the YELLOW spaces only</t>
  </si>
  <si>
    <t>Composite Tab compiles all data from item Tabs 1-5.</t>
  </si>
  <si>
    <t>Print as Needed:</t>
  </si>
  <si>
    <t>Composite Tab - Sheet 1 = overall summary and volume expectations, budgets, etc.</t>
  </si>
  <si>
    <t>Tabs 1-5 - Sheet 1 = Item Summary Sheet</t>
  </si>
  <si>
    <t>Tabs 1-5 - Sheet 2,3  = Retailer projections</t>
  </si>
  <si>
    <t xml:space="preserve">  Our proprietary program will allow the user to see the entire financial landscape of any new product launch before commercialization activites actually begin. </t>
  </si>
  <si>
    <t>financial planning. The process is designed to provide any new product company with a tool to understand the impact of such costs as they relate to volume (sales) expectations.</t>
  </si>
  <si>
    <t>This program uses many of the common costs associated with retail distribution and sets forth the establishment of the budgetary process to assist in cash flow management and practical</t>
  </si>
  <si>
    <t>Additionally, by embracing the process, the new product company can enjoy the benefits of applying fact-based budgets &amp; forecasting to both manage the business &amp; attract new investors.</t>
  </si>
  <si>
    <t>What this Program Will Deliver for You</t>
  </si>
  <si>
    <t>A fact-based Forecast that actually integrates Sales volume with expected Financial realities</t>
  </si>
  <si>
    <t>The ability to refine your Product P&amp;L based on a number of contributing factors</t>
  </si>
  <si>
    <t>A Comprehensive one-page Sales &amp; Financial Pro Forma that reflects the entire scope of your New Product launch</t>
  </si>
  <si>
    <t>A unique tool to consider alternate Scenarios for individual item profitability analysis</t>
  </si>
  <si>
    <t>A platform for Budgetary Planning for the entire New Product launch</t>
  </si>
  <si>
    <t>The ability to manage your New Product launch by trade class and/or retailer focus</t>
  </si>
  <si>
    <t>A full understanding of your Product P&amp;L down to the item/SKU-level</t>
  </si>
  <si>
    <t>Cash-Flow Projections for the entire Program, including an understanding of entry costs</t>
  </si>
  <si>
    <t>Total</t>
  </si>
  <si>
    <t>Avg Shaded</t>
  </si>
  <si>
    <t>Cash Flow Model</t>
  </si>
  <si>
    <t>Prepared for:</t>
  </si>
  <si>
    <t>Composite Tab - Sheet 2 = Cash Flow Analysis for the entire program</t>
  </si>
  <si>
    <t>Complete any additional items in Tabs 2-5</t>
  </si>
  <si>
    <t>Your Company</t>
  </si>
  <si>
    <t>Begin with one item first; if multiple items, must have same costs, SRP, etc.</t>
  </si>
  <si>
    <t>For Best Results, Read the Guidelines Before Using this Tool</t>
  </si>
  <si>
    <t>PLEASE READ THE FOLLOWING TERMS OF USE AND DISCLAIMERS CAREFULLY BEFORE USING THIS WORKSHEET TOOL </t>
  </si>
  <si>
    <t>Acceptance of Terms </t>
  </si>
  <si>
    <t>Not Investment Advice or an Offer</t>
  </si>
  <si>
    <t>Accuracy and Completeness of Information</t>
  </si>
  <si>
    <t>Your Use of the TOOL</t>
  </si>
  <si>
    <t>No Unlawful or Prohibited Use</t>
  </si>
  <si>
    <t>As a condition of your use of the TOOL, you will not use the TOOL for any purpose that is unlawful or prohibited by these Terms of Use or any applicable laws.</t>
  </si>
  <si>
    <t>Unsolicited Submissions</t>
  </si>
  <si>
    <t>Privacy Policy</t>
  </si>
  <si>
    <t>Disclaimers</t>
  </si>
  <si>
    <t>Limitation of Liability</t>
  </si>
  <si>
    <t>Indemnification</t>
  </si>
  <si>
    <t>Copyright Notice</t>
  </si>
  <si>
    <t>Trademarks</t>
  </si>
  <si>
    <t>Cautionary Language Regarding Forward-Looking Statements</t>
  </si>
  <si>
    <t>Disclaimer: This TOOL is provided to assist our client's in the successful development of their new product. By using this tool, you agree to the conditions reflected in the Disclaimer notice found on the last tab of this worksheet.</t>
  </si>
  <si>
    <t>Item 1</t>
  </si>
  <si>
    <t>Item 2</t>
  </si>
  <si>
    <t>Item 3</t>
  </si>
  <si>
    <t>Item 4</t>
  </si>
  <si>
    <t>Item 5</t>
  </si>
  <si>
    <t>Copyright © 2015 Sellion Inc. All rights reserved. No part of this publication may be reproduced, stored, transmitted, or disseminated in any form or by any means without prior written permission from Sellion Inc.</t>
  </si>
  <si>
    <t>Retail Financial Forecaster Tool</t>
  </si>
  <si>
    <t xml:space="preserve">Retail Financial Forecaster Tool         </t>
  </si>
  <si>
    <t xml:space="preserve">This tool is provided to RepHunter for use by RepHunter clients for their own personal use. Permission to use this tool has been granted by Sellion Inc. This disclaimer is provided by Sellion Inc and RepHunter, Inc. jointly, and referenced herein as PROVIDER.  </t>
  </si>
  <si>
    <t>PROVIDER maintains this Product Financial Forecaster (the "TOOL") for your personal use. Your access to and use of this TOOL is subject to the following Terms of Use. PROVIDER reserves the right to update these Terms of Use at any time without notice to you. By using this TOOL, you accept, without limitation or qualification, these Terms of Use. If you do NOT agree to these Terms of Use, please do NOT use this TOOL. </t>
  </si>
  <si>
    <t>This information is intended to assist PROVIDER clients. The information does not constitute investment advice or an offer to invest or to provide management services and is subject to correction, completion and amendment without notice. It is not our intention to state, indicate or imply in any manner that current or past results are indicative of future results or expectations.  As with all investments, there are associated risks and you could lose money investing. Prior to making any investment, a prospective investor should consult with its own investment, accounting, legal and tax advisers to evaluate independently the risks, consequences and suitability of that investment.</t>
  </si>
  <si>
    <t>While PROVIDER strives to ensure that the information contained in this TOOL is accurate and reliable, PROVIDER makes no warranties or representations as to the accuracy, correctness, reliability or otherwise with respect to such information, and assumes no liability or responsibility for any omissions or errors in the content of this TOOL.</t>
  </si>
  <si>
    <t>You may download content for non-commercial, personal use only, provided copyright, trademark or other proprietary notices remain unchanged and visible. No right, title or interest in any downloaded materials is transferred to you as a result of any such downloading or copying. You agree that you will not otherwise copy, modify, alter, display, distribute, sell, broadcast or transmit any material on the TOOL in any manner without the written permission of PROVIDER</t>
  </si>
  <si>
    <t>PROVIDER does not accept or consider any creative ideas, suggestions or materials from the public ("Submissions"), therefore, you should not make any Submissions to PROVIDER If you do send us a Submission, despite our request not to do so, then such Submission will be considered non-confidential and non-proprietary and shall immediately become the property of PROVIDER. PROVIDER shall exclusively now and hereinafter own all rights, title and interest therein. PROVIDER will be free to use any Submissions for any purpose whatsoever.</t>
  </si>
  <si>
    <t>PROVIDER’s use of any personal data you submit to the TOOL is governed by the TOOL's Privacy Policy.</t>
  </si>
  <si>
    <t>THE PRODUCT FINANCIAL FORECASTER IS PROVIDED ON AN "AS IS" BASIS. PROVIDER EXPRESSLY DISCLAIMS ALL WARRANTIES, INCLUDING THE WARRANTIES OF MERCHANTABILITY, FITNESS FOR A PARTICULAR PURPOSE AND NON-INFRINGEMENT.</t>
  </si>
  <si>
    <t> PROVIDER DISCLAIMS ALL RESPONSIBILITY FOR ANY LOSS, INJURY, CLAIM, LIABILITY OR DAMAGE OF ANY KIND RESULTING FROM, ARISING OUT OF OR ANY WAY RELATED TO (A) ANY ERRORS IN OR OMISSIONS FROM THIS PRODUCT FINANCIAL FORECASTER AND THE CONTENT, INCLUDING BUT NOT LIMITED TO TECHNICAL INACCURACIES AND TYPOGRAPHICAL ERRORS, (B) ANY THIRD PARTY WEB TOOLS OR CONTENT THEREIN DIRECTLY OR INDIRECTLY ACCESSED THROUGH LINKS IN THIS PRODUCT FINANCIAL FORECASTER, INCLUDING BUT NOT LIMITED TO ANY ERRORS IN OR OMISSIONS THEREFROM, (C) THE UNAVAILABILITY OF THE PRODUCT FINANCIAL FORECASTER OR ANY PORTION THEREOF, (D) YOUR USE OF THIS PRODUCT FINANCIAL FORECASTER OR (E) YOUR USE OF ANY EQUIPMENT OR SOFTWARE IN CONNECTION WITH THE PRODUCT FINANCIAL FORECASTER. </t>
  </si>
  <si>
    <t>In no event and under no legal or equitable theory, whether in tort, contract, strict liability or otherwise, shall PROVIDER be liable for any direct, indirect, special, incidental or consequential damages arising out of any use of the information contained herein, including, without limitation, damages for lost profits, loss of goodwill, loss of data, work stoppage, accuracy of results, or computer failure or malfunction.</t>
  </si>
  <si>
    <t>You agree to defend, indemnify and hold PROVIDER harmless from and against any and all claims, damages, costs and expenses, including attorney's fees, arising from and related to your use of the TOOL.</t>
  </si>
  <si>
    <t>Unless otherwise noted, the graphic images, buttons and text contained in this TOOL are the exclusive property of PROVIDER and its subsidiaries. Except for personal use, these items may not be copied, distributed, displayed, reproduced, or transmitted, in any form or by any means, electronic, mechanical, photocopying, recording, or otherwise without prior written permission of PROVIDER</t>
  </si>
  <si>
    <t>This TOOL features logos, brand identities and other trademarks and service marks (collectively, the "Marks") that are the property of, or are licensed to PROVIDER and its subsidiaries. Nothing contained on this TOOL should be construed as granting, by implication, estoppel, or otherwise, any license or right to use any Mark displayed on this TOOL without written permission of PROVIDER or any such third party that may own a Mark displayed on the TOOL.</t>
  </si>
  <si>
    <t>This TOOL may contain statements, estimates or projections that constitute "forward-looking statements" as defined under U.S. federal securities laws. Any such forward looking statements are inherently speculative and are based on currently available information, operating plans and projections about future events and trends. As such, they are subject to numerous risks and uncertainties. Actual results and performance may be significantly different from PROVIDER’s historical experience and our present expectations or projections. PROVIDER undertakes no obligation to publicly update or revise any forward-looking statements.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</si>
</sst>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0_);[Red]\(&quot;$&quot;#,##0\)"/>
    <numFmt numFmtId="165" formatCode="_(&quot;$&quot;* #,##0.00_);_(&quot;$&quot;* \(#,##0.00\);_(&quot;$&quot;* &quot;-&quot;??_);_(@_)"/>
    <numFmt numFmtId="166" formatCode="_(* #,##0.00_);_(* \(#,##0.00\);_(* &quot;-&quot;??_);_(@_)"/>
    <numFmt numFmtId="167" formatCode="_(* #,##0.0_);_(* \(#,##0.0\);_(* &quot;-&quot;??_);_(@_)"/>
    <numFmt numFmtId="168" formatCode="_(* #,##0_);_(* \(#,##0\);_(* &quot;-&quot;??_);_(@_)"/>
    <numFmt numFmtId="169" formatCode="_(&quot;$&quot;* #,##0_);_(&quot;$&quot;* \(#,##0\);_(&quot;$&quot;* &quot;-&quot;??_);_(@_)"/>
    <numFmt numFmtId="170" formatCode="0.0%"/>
    <numFmt numFmtId="171" formatCode="0.0"/>
  </numFmts>
  <fonts count="52" x14ac:knownFonts="1">
    <font>
      <sz val="10"/>
      <name val="Arial"/>
    </font>
    <font>
      <sz val="10"/>
      <name val="Arial"/>
    </font>
    <font>
      <sz val="8"/>
      <name val="Arial"/>
      <family val="2"/>
    </font>
    <font>
      <sz val="9"/>
      <name val="Arial"/>
      <family val="2"/>
    </font>
    <font>
      <sz val="12"/>
      <name val="Arial"/>
      <family val="2"/>
    </font>
    <font>
      <b/>
      <sz val="12"/>
      <name val="Arial"/>
      <family val="2"/>
    </font>
    <font>
      <b/>
      <sz val="11"/>
      <name val="Arial"/>
      <family val="2"/>
    </font>
    <font>
      <sz val="10"/>
      <name val="Arial"/>
      <family val="2"/>
    </font>
    <font>
      <sz val="8"/>
      <name val="Arial"/>
      <family val="2"/>
    </font>
    <font>
      <b/>
      <sz val="16"/>
      <name val="Arial"/>
      <family val="2"/>
    </font>
    <font>
      <sz val="10"/>
      <color indexed="10"/>
      <name val="Arial"/>
      <family val="2"/>
    </font>
    <font>
      <b/>
      <sz val="10"/>
      <color indexed="10"/>
      <name val="Arial"/>
      <family val="2"/>
    </font>
    <font>
      <i/>
      <sz val="8"/>
      <name val="Arial"/>
      <family val="2"/>
    </font>
    <font>
      <sz val="9"/>
      <color indexed="12"/>
      <name val="Arial"/>
      <family val="2"/>
    </font>
    <font>
      <b/>
      <sz val="12"/>
      <color indexed="9"/>
      <name val="Arial"/>
      <family val="2"/>
    </font>
    <font>
      <b/>
      <sz val="12"/>
      <color indexed="10"/>
      <name val="Arial"/>
      <family val="2"/>
    </font>
    <font>
      <b/>
      <sz val="10"/>
      <name val="Arial"/>
      <family val="2"/>
    </font>
    <font>
      <sz val="10"/>
      <color indexed="9"/>
      <name val="Arial"/>
      <family val="2"/>
    </font>
    <font>
      <sz val="9"/>
      <color indexed="9"/>
      <name val="Arial"/>
      <family val="2"/>
    </font>
    <font>
      <sz val="16"/>
      <name val="Arial"/>
      <family val="2"/>
    </font>
    <font>
      <sz val="10"/>
      <name val="Arial"/>
      <family val="2"/>
    </font>
    <font>
      <sz val="10"/>
      <color indexed="10"/>
      <name val="Arial"/>
      <family val="2"/>
    </font>
    <font>
      <sz val="8"/>
      <color indexed="10"/>
      <name val="Arial"/>
      <family val="2"/>
    </font>
    <font>
      <sz val="11"/>
      <name val="Arial"/>
      <family val="2"/>
    </font>
    <font>
      <b/>
      <sz val="9"/>
      <name val="Arial"/>
      <family val="2"/>
    </font>
    <font>
      <b/>
      <sz val="18"/>
      <name val="Arial"/>
      <family val="2"/>
    </font>
    <font>
      <sz val="36"/>
      <name val="Arial"/>
      <family val="2"/>
    </font>
    <font>
      <b/>
      <i/>
      <sz val="10"/>
      <color indexed="9"/>
      <name val="Arial"/>
      <family val="2"/>
    </font>
    <font>
      <sz val="12"/>
      <color indexed="10"/>
      <name val="Arial"/>
      <family val="2"/>
    </font>
    <font>
      <i/>
      <sz val="10"/>
      <name val="Arial"/>
      <family val="2"/>
    </font>
    <font>
      <i/>
      <sz val="9"/>
      <name val="Arial"/>
      <family val="2"/>
    </font>
    <font>
      <sz val="18"/>
      <name val="Arial"/>
      <family val="2"/>
    </font>
    <font>
      <sz val="11"/>
      <name val="Calibri"/>
      <family val="2"/>
    </font>
    <font>
      <sz val="10"/>
      <color theme="0"/>
      <name val="Arial"/>
      <family val="2"/>
    </font>
    <font>
      <sz val="10"/>
      <color rgb="FF002060"/>
      <name val="Arial"/>
      <family val="2"/>
    </font>
    <font>
      <sz val="12"/>
      <color theme="1"/>
      <name val="Arial"/>
      <family val="2"/>
    </font>
    <font>
      <sz val="10"/>
      <color rgb="FFFF0000"/>
      <name val="Arial"/>
      <family val="2"/>
    </font>
    <font>
      <b/>
      <sz val="9"/>
      <color rgb="FFFF0000"/>
      <name val="Arial"/>
      <family val="2"/>
    </font>
    <font>
      <sz val="11"/>
      <color rgb="FFFF0000"/>
      <name val="Arial"/>
      <family val="2"/>
    </font>
    <font>
      <b/>
      <sz val="24"/>
      <color theme="0"/>
      <name val="Arial"/>
      <family val="2"/>
    </font>
    <font>
      <b/>
      <sz val="13.5"/>
      <color rgb="FF666666"/>
      <name val="Arial"/>
      <family val="2"/>
    </font>
    <font>
      <sz val="10"/>
      <color rgb="FF666666"/>
      <name val="Arial"/>
      <family val="2"/>
    </font>
    <font>
      <b/>
      <sz val="10"/>
      <color rgb="FF666666"/>
      <name val="Arial"/>
      <family val="2"/>
    </font>
    <font>
      <sz val="8"/>
      <color rgb="FF333333"/>
      <name val="Trebuchet MS"/>
      <family val="2"/>
    </font>
    <font>
      <b/>
      <sz val="28"/>
      <color theme="3" tint="-0.249977111117893"/>
      <name val="Arial"/>
      <family val="2"/>
    </font>
    <font>
      <b/>
      <sz val="18"/>
      <color rgb="FFFF0000"/>
      <name val="Arial"/>
      <family val="2"/>
    </font>
    <font>
      <i/>
      <sz val="9"/>
      <color rgb="FF002060"/>
      <name val="Arial"/>
      <family val="2"/>
    </font>
    <font>
      <b/>
      <i/>
      <sz val="10"/>
      <color rgb="FF002060"/>
      <name val="Arial"/>
      <family val="2"/>
    </font>
    <font>
      <sz val="10"/>
      <color theme="1"/>
      <name val="Arial"/>
      <family val="2"/>
    </font>
    <font>
      <b/>
      <sz val="20"/>
      <color theme="0"/>
      <name val="Arial"/>
      <family val="2"/>
    </font>
    <font>
      <b/>
      <sz val="28"/>
      <color theme="0"/>
      <name val="Arial"/>
      <family val="2"/>
    </font>
    <font>
      <b/>
      <i/>
      <sz val="11"/>
      <color theme="0"/>
      <name val="Arial"/>
      <family val="2"/>
    </font>
  </fonts>
  <fills count="10">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FFFFFF"/>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bottom/>
      <diagonal/>
    </border>
    <border>
      <left/>
      <right style="medium">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style="thin">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bottom/>
      <diagonal/>
    </border>
    <border>
      <left/>
      <right/>
      <top style="thin">
        <color auto="1"/>
      </top>
      <bottom/>
      <diagonal/>
    </border>
    <border>
      <left/>
      <right/>
      <top/>
      <bottom style="thin">
        <color auto="1"/>
      </bottom>
      <diagonal/>
    </border>
    <border>
      <left style="medium">
        <color auto="1"/>
      </left>
      <right style="thin">
        <color auto="1"/>
      </right>
      <top style="thin">
        <color auto="1"/>
      </top>
      <bottom/>
      <diagonal/>
    </border>
    <border>
      <left style="medium">
        <color auto="1"/>
      </left>
      <right style="medium">
        <color auto="1"/>
      </right>
      <top/>
      <bottom/>
      <diagonal/>
    </border>
  </borders>
  <cellStyleXfs count="4">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548">
    <xf numFmtId="0" fontId="0" fillId="0" borderId="0" xfId="0"/>
    <xf numFmtId="0" fontId="4" fillId="0" borderId="0" xfId="0" applyFont="1"/>
    <xf numFmtId="0" fontId="8" fillId="0" borderId="0" xfId="0" applyFont="1" applyAlignment="1">
      <alignment horizontal="center"/>
    </xf>
    <xf numFmtId="0" fontId="0" fillId="0" borderId="0" xfId="0" applyAlignment="1">
      <alignment vertical="center" wrapText="1"/>
    </xf>
    <xf numFmtId="9" fontId="0" fillId="0" borderId="0" xfId="3" applyFont="1"/>
    <xf numFmtId="165" fontId="0" fillId="0" borderId="0" xfId="2" applyFont="1"/>
    <xf numFmtId="0" fontId="0" fillId="0" borderId="1" xfId="0" applyBorder="1"/>
    <xf numFmtId="0" fontId="0" fillId="0" borderId="1" xfId="0" applyBorder="1" applyAlignment="1">
      <alignment horizontal="right"/>
    </xf>
    <xf numFmtId="0" fontId="6" fillId="0" borderId="0" xfId="0" applyFont="1" applyAlignment="1">
      <alignment wrapText="1"/>
    </xf>
    <xf numFmtId="0" fontId="0" fillId="0" borderId="0" xfId="0" applyBorder="1" applyAlignment="1">
      <alignment horizontal="center"/>
    </xf>
    <xf numFmtId="165" fontId="0" fillId="0" borderId="0" xfId="0" applyNumberFormat="1" applyBorder="1"/>
    <xf numFmtId="0" fontId="9" fillId="0" borderId="0" xfId="0" applyFont="1" applyFill="1" applyBorder="1" applyAlignment="1">
      <alignment horizontal="center" vertical="center"/>
    </xf>
    <xf numFmtId="0" fontId="0" fillId="0" borderId="2" xfId="0" applyBorder="1" applyAlignment="1">
      <alignment horizontal="right"/>
    </xf>
    <xf numFmtId="0" fontId="0" fillId="0" borderId="0" xfId="0" applyBorder="1"/>
    <xf numFmtId="0" fontId="5" fillId="0" borderId="0" xfId="0" applyFont="1"/>
    <xf numFmtId="0" fontId="7" fillId="0" borderId="0" xfId="0" applyFont="1" applyFill="1" applyBorder="1" applyAlignment="1">
      <alignment horizontal="center" vertical="center"/>
    </xf>
    <xf numFmtId="0" fontId="0" fillId="0" borderId="3" xfId="0" applyBorder="1" applyAlignment="1">
      <alignment horizontal="right"/>
    </xf>
    <xf numFmtId="0" fontId="0" fillId="0" borderId="4" xfId="0" applyBorder="1" applyAlignment="1">
      <alignment horizontal="right"/>
    </xf>
    <xf numFmtId="0" fontId="0" fillId="0" borderId="0" xfId="0" applyAlignment="1">
      <alignment horizontal="right"/>
    </xf>
    <xf numFmtId="169" fontId="0" fillId="0" borderId="0" xfId="0" applyNumberFormat="1"/>
    <xf numFmtId="168" fontId="0" fillId="0" borderId="0" xfId="0" applyNumberFormat="1"/>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right"/>
    </xf>
    <xf numFmtId="0" fontId="0" fillId="0" borderId="5" xfId="0" applyBorder="1"/>
    <xf numFmtId="0" fontId="0" fillId="0" borderId="5" xfId="0" applyBorder="1" applyAlignment="1">
      <alignment horizontal="right"/>
    </xf>
    <xf numFmtId="0" fontId="11" fillId="0" borderId="2" xfId="0" applyFont="1" applyBorder="1" applyAlignment="1">
      <alignment horizontal="center"/>
    </xf>
    <xf numFmtId="0" fontId="11" fillId="0" borderId="6" xfId="0" applyFont="1" applyBorder="1" applyAlignment="1">
      <alignment horizontal="center"/>
    </xf>
    <xf numFmtId="0" fontId="16" fillId="0" borderId="0" xfId="0" applyFont="1" applyFill="1" applyBorder="1" applyAlignment="1">
      <alignment horizontal="center" vertical="center"/>
    </xf>
    <xf numFmtId="0" fontId="16" fillId="0" borderId="0" xfId="0" applyFont="1" applyAlignment="1"/>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7" fillId="0" borderId="9" xfId="0" applyFont="1" applyFill="1" applyBorder="1" applyAlignment="1">
      <alignment horizontal="center" vertical="center"/>
    </xf>
    <xf numFmtId="9" fontId="1" fillId="0" borderId="0" xfId="3"/>
    <xf numFmtId="165" fontId="1" fillId="0" borderId="0" xfId="2"/>
    <xf numFmtId="9" fontId="1" fillId="0" borderId="0" xfId="3" applyBorder="1"/>
    <xf numFmtId="170" fontId="1" fillId="0" borderId="1" xfId="3" applyNumberFormat="1" applyBorder="1"/>
    <xf numFmtId="165" fontId="1" fillId="0" borderId="1" xfId="2" applyBorder="1"/>
    <xf numFmtId="170" fontId="1" fillId="0" borderId="5" xfId="3" applyNumberFormat="1" applyBorder="1"/>
    <xf numFmtId="165" fontId="1" fillId="0" borderId="5" xfId="2" applyBorder="1"/>
    <xf numFmtId="170" fontId="1" fillId="0" borderId="0" xfId="3" applyNumberFormat="1" applyBorder="1"/>
    <xf numFmtId="165" fontId="1" fillId="0" borderId="0" xfId="2" applyBorder="1"/>
    <xf numFmtId="169" fontId="8" fillId="0" borderId="0" xfId="0" applyNumberFormat="1" applyFont="1" applyAlignment="1"/>
    <xf numFmtId="168" fontId="8" fillId="0" borderId="0" xfId="0" applyNumberFormat="1" applyFont="1"/>
    <xf numFmtId="169" fontId="8" fillId="0" borderId="0" xfId="0" applyNumberFormat="1" applyFont="1"/>
    <xf numFmtId="167" fontId="20" fillId="0" borderId="1" xfId="1" applyNumberFormat="1" applyFont="1" applyBorder="1"/>
    <xf numFmtId="167" fontId="20" fillId="0" borderId="5" xfId="1" applyNumberFormat="1" applyFont="1" applyBorder="1"/>
    <xf numFmtId="167" fontId="20" fillId="0" borderId="2" xfId="1" applyNumberFormat="1" applyFont="1" applyBorder="1"/>
    <xf numFmtId="167" fontId="1" fillId="0" borderId="1" xfId="1" applyNumberFormat="1" applyFont="1" applyBorder="1"/>
    <xf numFmtId="165" fontId="1" fillId="0" borderId="1" xfId="2" applyFont="1" applyBorder="1"/>
    <xf numFmtId="165" fontId="20" fillId="0" borderId="1" xfId="2" applyFont="1" applyBorder="1"/>
    <xf numFmtId="0" fontId="2" fillId="0" borderId="10" xfId="0" applyFont="1" applyBorder="1" applyAlignment="1">
      <alignment horizontal="center" wrapText="1"/>
    </xf>
    <xf numFmtId="0" fontId="17" fillId="0" borderId="0" xfId="0" applyFont="1"/>
    <xf numFmtId="0" fontId="0" fillId="0" borderId="1" xfId="0" applyFill="1" applyBorder="1"/>
    <xf numFmtId="0" fontId="0" fillId="0" borderId="5" xfId="0" applyFill="1" applyBorder="1"/>
    <xf numFmtId="0" fontId="0" fillId="0" borderId="11" xfId="0" applyFill="1" applyBorder="1"/>
    <xf numFmtId="0" fontId="0" fillId="0" borderId="4" xfId="0" applyFill="1" applyBorder="1"/>
    <xf numFmtId="0" fontId="0" fillId="0" borderId="12" xfId="0" applyFill="1" applyBorder="1"/>
    <xf numFmtId="0" fontId="7" fillId="0" borderId="8" xfId="0" applyFont="1" applyFill="1" applyBorder="1" applyAlignment="1">
      <alignment horizontal="center" vertical="center"/>
    </xf>
    <xf numFmtId="165" fontId="1" fillId="0" borderId="13" xfId="2" applyBorder="1"/>
    <xf numFmtId="170" fontId="1" fillId="0" borderId="14" xfId="3" applyNumberFormat="1" applyBorder="1"/>
    <xf numFmtId="165" fontId="1" fillId="0" borderId="15" xfId="2" applyBorder="1"/>
    <xf numFmtId="0" fontId="0" fillId="0" borderId="3" xfId="0" applyBorder="1"/>
    <xf numFmtId="0" fontId="0" fillId="0" borderId="16" xfId="0" applyBorder="1" applyAlignment="1">
      <alignment horizontal="right"/>
    </xf>
    <xf numFmtId="169" fontId="1" fillId="0" borderId="2" xfId="2" applyNumberFormat="1" applyBorder="1"/>
    <xf numFmtId="168" fontId="0" fillId="0" borderId="2" xfId="1" applyNumberFormat="1" applyFont="1" applyBorder="1"/>
    <xf numFmtId="166" fontId="0" fillId="0" borderId="17" xfId="1" applyFont="1" applyBorder="1"/>
    <xf numFmtId="171" fontId="0" fillId="0" borderId="6" xfId="0" applyNumberFormat="1" applyBorder="1"/>
    <xf numFmtId="0" fontId="0" fillId="0" borderId="7" xfId="0" applyBorder="1"/>
    <xf numFmtId="0" fontId="0" fillId="0" borderId="16" xfId="0" applyFill="1" applyBorder="1"/>
    <xf numFmtId="169" fontId="3" fillId="0" borderId="5" xfId="2" applyNumberFormat="1" applyFont="1" applyFill="1" applyBorder="1"/>
    <xf numFmtId="0" fontId="0" fillId="0" borderId="12" xfId="0" applyBorder="1" applyAlignment="1">
      <alignment horizontal="right"/>
    </xf>
    <xf numFmtId="0" fontId="33" fillId="0" borderId="0" xfId="0" applyFont="1"/>
    <xf numFmtId="9" fontId="33" fillId="0" borderId="0" xfId="3" applyFont="1"/>
    <xf numFmtId="168" fontId="33" fillId="0" borderId="0" xfId="0" applyNumberFormat="1" applyFont="1"/>
    <xf numFmtId="0" fontId="34" fillId="0" borderId="3" xfId="0" applyFont="1" applyBorder="1"/>
    <xf numFmtId="170" fontId="34" fillId="0" borderId="1" xfId="3" applyNumberFormat="1" applyFont="1" applyBorder="1"/>
    <xf numFmtId="165" fontId="34" fillId="0" borderId="13" xfId="2" applyFont="1" applyBorder="1"/>
    <xf numFmtId="0" fontId="34" fillId="0" borderId="3" xfId="0" applyFont="1" applyFill="1" applyBorder="1"/>
    <xf numFmtId="165" fontId="34" fillId="0" borderId="13" xfId="2" applyFont="1" applyFill="1" applyBorder="1"/>
    <xf numFmtId="0" fontId="34" fillId="0" borderId="1" xfId="0" applyFont="1" applyBorder="1"/>
    <xf numFmtId="9" fontId="34" fillId="0" borderId="1" xfId="3" applyFont="1" applyBorder="1"/>
    <xf numFmtId="0" fontId="34" fillId="0" borderId="1" xfId="0" applyFont="1" applyBorder="1" applyAlignment="1">
      <alignment horizontal="right"/>
    </xf>
    <xf numFmtId="165" fontId="34" fillId="0" borderId="18" xfId="2" applyFont="1" applyBorder="1"/>
    <xf numFmtId="165" fontId="34" fillId="0" borderId="1" xfId="2" applyFont="1" applyBorder="1"/>
    <xf numFmtId="9" fontId="34" fillId="0" borderId="1" xfId="3" applyFont="1" applyBorder="1" applyAlignment="1">
      <alignment horizontal="center"/>
    </xf>
    <xf numFmtId="0" fontId="34" fillId="0" borderId="0" xfId="0" applyFont="1" applyFill="1"/>
    <xf numFmtId="0" fontId="2" fillId="5" borderId="19" xfId="0" applyFont="1" applyFill="1" applyBorder="1"/>
    <xf numFmtId="0" fontId="0" fillId="0" borderId="20" xfId="0" applyBorder="1" applyAlignment="1">
      <alignment horizontal="right"/>
    </xf>
    <xf numFmtId="165" fontId="0" fillId="0" borderId="20" xfId="0" applyNumberFormat="1" applyBorder="1"/>
    <xf numFmtId="165" fontId="0" fillId="0" borderId="21" xfId="0" applyNumberFormat="1" applyBorder="1"/>
    <xf numFmtId="0" fontId="9" fillId="0" borderId="22" xfId="0" applyFont="1" applyFill="1" applyBorder="1" applyAlignment="1">
      <alignment horizontal="center" vertical="center"/>
    </xf>
    <xf numFmtId="0" fontId="2" fillId="0" borderId="4" xfId="0" applyFont="1" applyBorder="1" applyAlignment="1">
      <alignment horizontal="center" wrapText="1"/>
    </xf>
    <xf numFmtId="0" fontId="6" fillId="0" borderId="23" xfId="0" applyFont="1" applyBorder="1" applyAlignment="1">
      <alignment wrapText="1"/>
    </xf>
    <xf numFmtId="0" fontId="2" fillId="0" borderId="16" xfId="0" applyFont="1" applyBorder="1" applyAlignment="1">
      <alignment horizontal="center" wrapText="1"/>
    </xf>
    <xf numFmtId="168" fontId="17" fillId="0" borderId="24" xfId="1" applyNumberFormat="1" applyFont="1" applyBorder="1"/>
    <xf numFmtId="168" fontId="18" fillId="0" borderId="24" xfId="1" applyNumberFormat="1" applyFont="1" applyBorder="1"/>
    <xf numFmtId="169" fontId="18" fillId="0" borderId="24" xfId="2" applyNumberFormat="1" applyFont="1" applyBorder="1"/>
    <xf numFmtId="169" fontId="3" fillId="0" borderId="24" xfId="2" applyNumberFormat="1" applyFont="1" applyFill="1" applyBorder="1"/>
    <xf numFmtId="169" fontId="18" fillId="0" borderId="24" xfId="0" applyNumberFormat="1" applyFont="1" applyBorder="1"/>
    <xf numFmtId="9" fontId="18" fillId="0" borderId="25" xfId="3" applyFont="1" applyBorder="1"/>
    <xf numFmtId="0" fontId="2" fillId="0" borderId="10" xfId="0" applyFont="1" applyBorder="1" applyAlignment="1">
      <alignment horizontal="center" vertical="center" wrapText="1"/>
    </xf>
    <xf numFmtId="0" fontId="7" fillId="6" borderId="10" xfId="0" applyFont="1" applyFill="1" applyBorder="1" applyAlignment="1">
      <alignment horizontal="center" vertical="center" wrapText="1"/>
    </xf>
    <xf numFmtId="0" fontId="7" fillId="6" borderId="26" xfId="0" applyFont="1" applyFill="1" applyBorder="1" applyAlignment="1">
      <alignment horizontal="center" vertical="center" wrapText="1"/>
    </xf>
    <xf numFmtId="167" fontId="7" fillId="6" borderId="1" xfId="1" applyNumberFormat="1" applyFont="1" applyFill="1" applyBorder="1"/>
    <xf numFmtId="165" fontId="7" fillId="6" borderId="1" xfId="2" applyFont="1" applyFill="1" applyBorder="1"/>
    <xf numFmtId="168" fontId="3" fillId="6" borderId="1" xfId="1" applyNumberFormat="1" applyFont="1" applyFill="1" applyBorder="1"/>
    <xf numFmtId="169" fontId="3" fillId="6" borderId="13" xfId="2" applyNumberFormat="1" applyFont="1" applyFill="1" applyBorder="1"/>
    <xf numFmtId="169" fontId="7" fillId="6" borderId="27" xfId="2" applyNumberFormat="1" applyFont="1" applyFill="1" applyBorder="1"/>
    <xf numFmtId="167" fontId="7" fillId="6" borderId="5" xfId="1" applyNumberFormat="1" applyFont="1" applyFill="1" applyBorder="1"/>
    <xf numFmtId="168" fontId="7" fillId="6" borderId="5" xfId="1" applyNumberFormat="1" applyFont="1" applyFill="1" applyBorder="1"/>
    <xf numFmtId="169" fontId="7" fillId="6" borderId="28" xfId="2" applyNumberFormat="1" applyFont="1" applyFill="1" applyBorder="1"/>
    <xf numFmtId="169" fontId="7" fillId="6" borderId="29" xfId="2" applyNumberFormat="1" applyFont="1" applyFill="1" applyBorder="1"/>
    <xf numFmtId="167" fontId="7" fillId="6" borderId="2" xfId="1" applyNumberFormat="1" applyFont="1" applyFill="1" applyBorder="1"/>
    <xf numFmtId="168" fontId="7" fillId="6" borderId="2" xfId="1" applyNumberFormat="1" applyFont="1" applyFill="1" applyBorder="1"/>
    <xf numFmtId="169" fontId="7" fillId="6" borderId="6" xfId="2" applyNumberFormat="1" applyFont="1" applyFill="1" applyBorder="1"/>
    <xf numFmtId="169" fontId="7" fillId="6" borderId="30" xfId="2" applyNumberFormat="1" applyFont="1" applyFill="1" applyBorder="1"/>
    <xf numFmtId="0" fontId="7" fillId="6" borderId="31" xfId="0" applyFont="1" applyFill="1" applyBorder="1"/>
    <xf numFmtId="0" fontId="3" fillId="6" borderId="10"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1" xfId="0" applyFont="1" applyFill="1" applyBorder="1" applyAlignment="1">
      <alignment horizontal="center" vertical="center" wrapText="1"/>
    </xf>
    <xf numFmtId="169" fontId="7" fillId="6" borderId="33" xfId="0" applyNumberFormat="1" applyFont="1" applyFill="1" applyBorder="1"/>
    <xf numFmtId="0" fontId="7" fillId="6" borderId="3" xfId="0" applyFont="1" applyFill="1" applyBorder="1" applyAlignment="1">
      <alignment horizontal="center" wrapText="1"/>
    </xf>
    <xf numFmtId="165" fontId="7" fillId="6" borderId="13" xfId="0" applyNumberFormat="1" applyFont="1" applyFill="1" applyBorder="1"/>
    <xf numFmtId="167" fontId="7" fillId="6" borderId="27" xfId="1" applyNumberFormat="1" applyFont="1" applyFill="1" applyBorder="1"/>
    <xf numFmtId="168" fontId="7" fillId="6" borderId="27" xfId="1" applyNumberFormat="1" applyFont="1" applyFill="1" applyBorder="1"/>
    <xf numFmtId="168" fontId="7" fillId="6" borderId="34" xfId="1" applyNumberFormat="1" applyFont="1" applyFill="1" applyBorder="1"/>
    <xf numFmtId="168" fontId="7" fillId="6" borderId="33" xfId="1" applyNumberFormat="1" applyFont="1" applyFill="1" applyBorder="1"/>
    <xf numFmtId="168" fontId="7" fillId="6" borderId="1" xfId="1" applyNumberFormat="1" applyFont="1" applyFill="1" applyBorder="1"/>
    <xf numFmtId="169" fontId="7" fillId="6" borderId="27" xfId="2" applyNumberFormat="1" applyFont="1" applyFill="1" applyBorder="1" applyAlignment="1">
      <alignment wrapText="1"/>
    </xf>
    <xf numFmtId="0" fontId="7" fillId="6" borderId="4" xfId="0" applyFont="1" applyFill="1" applyBorder="1" applyAlignment="1">
      <alignment horizontal="center" wrapText="1"/>
    </xf>
    <xf numFmtId="165" fontId="7" fillId="6" borderId="15" xfId="0" applyNumberFormat="1" applyFont="1" applyFill="1" applyBorder="1"/>
    <xf numFmtId="168" fontId="7" fillId="6" borderId="29" xfId="1" applyNumberFormat="1" applyFont="1" applyFill="1" applyBorder="1"/>
    <xf numFmtId="168" fontId="7" fillId="6" borderId="35" xfId="1" applyNumberFormat="1" applyFont="1" applyFill="1" applyBorder="1"/>
    <xf numFmtId="168" fontId="7" fillId="6" borderId="36" xfId="1" applyNumberFormat="1" applyFont="1" applyFill="1" applyBorder="1"/>
    <xf numFmtId="168" fontId="7" fillId="6" borderId="37" xfId="1" applyNumberFormat="1" applyFont="1" applyFill="1" applyBorder="1"/>
    <xf numFmtId="169" fontId="7" fillId="6" borderId="38" xfId="2" applyNumberFormat="1" applyFont="1" applyFill="1" applyBorder="1"/>
    <xf numFmtId="169" fontId="7" fillId="6" borderId="39" xfId="2" applyNumberFormat="1" applyFont="1" applyFill="1" applyBorder="1"/>
    <xf numFmtId="169" fontId="7" fillId="6" borderId="2" xfId="2" applyNumberFormat="1" applyFont="1" applyFill="1" applyBorder="1"/>
    <xf numFmtId="169" fontId="7" fillId="6" borderId="38" xfId="2" applyNumberFormat="1" applyFont="1" applyFill="1" applyBorder="1" applyAlignment="1">
      <alignment wrapText="1"/>
    </xf>
    <xf numFmtId="169" fontId="7" fillId="6" borderId="31" xfId="0" applyNumberFormat="1" applyFont="1" applyFill="1" applyBorder="1"/>
    <xf numFmtId="0" fontId="7" fillId="6" borderId="40" xfId="0" applyFont="1" applyFill="1" applyBorder="1" applyAlignment="1">
      <alignment horizontal="center" vertical="center" wrapText="1"/>
    </xf>
    <xf numFmtId="0" fontId="7" fillId="6" borderId="39" xfId="0" applyFont="1" applyFill="1" applyBorder="1" applyAlignment="1">
      <alignment horizontal="center" vertical="center" wrapText="1"/>
    </xf>
    <xf numFmtId="0" fontId="7" fillId="6" borderId="17" xfId="0" applyFont="1" applyFill="1" applyBorder="1" applyAlignment="1">
      <alignment horizontal="center" vertical="center" wrapText="1"/>
    </xf>
    <xf numFmtId="167" fontId="7" fillId="6" borderId="29" xfId="1" applyNumberFormat="1" applyFont="1" applyFill="1" applyBorder="1"/>
    <xf numFmtId="167" fontId="7" fillId="6" borderId="41" xfId="1" applyNumberFormat="1" applyFont="1" applyFill="1" applyBorder="1"/>
    <xf numFmtId="0" fontId="7" fillId="7" borderId="0" xfId="0" applyFont="1" applyFill="1" applyBorder="1"/>
    <xf numFmtId="0" fontId="7" fillId="7" borderId="0" xfId="0" applyFont="1" applyFill="1"/>
    <xf numFmtId="168" fontId="7" fillId="7" borderId="0" xfId="1" applyNumberFormat="1" applyFont="1" applyFill="1" applyBorder="1"/>
    <xf numFmtId="169" fontId="7" fillId="7" borderId="0" xfId="2" applyNumberFormat="1" applyFont="1" applyFill="1" applyBorder="1"/>
    <xf numFmtId="169" fontId="3" fillId="7" borderId="0" xfId="2" applyNumberFormat="1" applyFont="1" applyFill="1" applyBorder="1"/>
    <xf numFmtId="168" fontId="3" fillId="7" borderId="0" xfId="1" applyNumberFormat="1" applyFont="1" applyFill="1" applyBorder="1"/>
    <xf numFmtId="165" fontId="3" fillId="7" borderId="0" xfId="2" applyFont="1" applyFill="1" applyBorder="1"/>
    <xf numFmtId="169" fontId="3" fillId="7" borderId="0" xfId="2" applyNumberFormat="1" applyFont="1" applyFill="1" applyBorder="1" applyAlignment="1">
      <alignment wrapText="1"/>
    </xf>
    <xf numFmtId="169" fontId="7" fillId="7" borderId="0" xfId="0" applyNumberFormat="1" applyFont="1" applyFill="1" applyBorder="1"/>
    <xf numFmtId="0" fontId="16" fillId="7" borderId="39"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38"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24" fillId="7" borderId="31" xfId="0" applyFont="1" applyFill="1" applyBorder="1" applyAlignment="1">
      <alignment horizontal="center" wrapText="1"/>
    </xf>
    <xf numFmtId="0" fontId="7" fillId="6" borderId="40" xfId="0" applyFont="1" applyFill="1" applyBorder="1" applyAlignment="1">
      <alignment horizontal="center" wrapText="1"/>
    </xf>
    <xf numFmtId="0" fontId="2" fillId="6" borderId="38" xfId="0" applyFont="1" applyFill="1" applyBorder="1" applyAlignment="1">
      <alignment horizontal="center" wrapText="1"/>
    </xf>
    <xf numFmtId="0" fontId="16" fillId="7" borderId="17"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7" fillId="0" borderId="0" xfId="0" applyFont="1" applyBorder="1"/>
    <xf numFmtId="0" fontId="7" fillId="0" borderId="0" xfId="0" applyFont="1" applyBorder="1" applyAlignment="1">
      <alignment vertical="center" wrapText="1"/>
    </xf>
    <xf numFmtId="0" fontId="7" fillId="0" borderId="0" xfId="0" applyFont="1"/>
    <xf numFmtId="165" fontId="35" fillId="0" borderId="30" xfId="2" applyFont="1" applyBorder="1"/>
    <xf numFmtId="165" fontId="4" fillId="0" borderId="12" xfId="2" applyFont="1" applyBorder="1"/>
    <xf numFmtId="170" fontId="3" fillId="7" borderId="38" xfId="3" applyNumberFormat="1" applyFont="1" applyFill="1" applyBorder="1"/>
    <xf numFmtId="0" fontId="6" fillId="7" borderId="14"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7" fillId="0" borderId="15" xfId="0" applyFont="1" applyBorder="1" applyAlignment="1">
      <alignment horizontal="center" wrapText="1"/>
    </xf>
    <xf numFmtId="0" fontId="7" fillId="0" borderId="42" xfId="0" applyFont="1" applyBorder="1" applyAlignment="1">
      <alignment horizontal="center" wrapText="1"/>
    </xf>
    <xf numFmtId="0" fontId="7" fillId="0" borderId="6" xfId="0" applyFont="1" applyBorder="1" applyAlignment="1">
      <alignment horizontal="center" wrapText="1"/>
    </xf>
    <xf numFmtId="169" fontId="18" fillId="7" borderId="24" xfId="2" applyNumberFormat="1" applyFont="1" applyFill="1" applyBorder="1" applyAlignment="1">
      <alignment wrapText="1"/>
    </xf>
    <xf numFmtId="9" fontId="23" fillId="0" borderId="34" xfId="3" applyFont="1" applyBorder="1"/>
    <xf numFmtId="9" fontId="23" fillId="0" borderId="43" xfId="3" applyFont="1" applyBorder="1"/>
    <xf numFmtId="168" fontId="23" fillId="0" borderId="44" xfId="1" applyNumberFormat="1" applyFont="1" applyBorder="1"/>
    <xf numFmtId="169" fontId="23" fillId="0" borderId="18" xfId="0" applyNumberFormat="1" applyFont="1" applyBorder="1"/>
    <xf numFmtId="169" fontId="23" fillId="0" borderId="44" xfId="0" applyNumberFormat="1" applyFont="1" applyBorder="1"/>
    <xf numFmtId="169" fontId="23" fillId="0" borderId="12" xfId="0" applyNumberFormat="1" applyFont="1" applyBorder="1"/>
    <xf numFmtId="169" fontId="23" fillId="0" borderId="13" xfId="0" applyNumberFormat="1" applyFont="1" applyBorder="1"/>
    <xf numFmtId="169" fontId="23" fillId="0" borderId="3" xfId="0" applyNumberFormat="1" applyFont="1" applyBorder="1"/>
    <xf numFmtId="169" fontId="23" fillId="0" borderId="1" xfId="0" applyNumberFormat="1" applyFont="1" applyBorder="1"/>
    <xf numFmtId="168" fontId="23" fillId="0" borderId="41" xfId="1" applyNumberFormat="1" applyFont="1" applyBorder="1"/>
    <xf numFmtId="169" fontId="23" fillId="0" borderId="15" xfId="0" applyNumberFormat="1" applyFont="1" applyBorder="1"/>
    <xf numFmtId="169" fontId="23" fillId="0" borderId="4" xfId="0" applyNumberFormat="1" applyFont="1" applyBorder="1"/>
    <xf numFmtId="169" fontId="23" fillId="0" borderId="14" xfId="0" applyNumberFormat="1" applyFont="1" applyBorder="1"/>
    <xf numFmtId="169" fontId="23" fillId="0" borderId="45" xfId="0" applyNumberFormat="1" applyFont="1" applyBorder="1"/>
    <xf numFmtId="169" fontId="23" fillId="0" borderId="46" xfId="0" applyNumberFormat="1" applyFont="1" applyBorder="1"/>
    <xf numFmtId="9" fontId="23" fillId="0" borderId="46" xfId="3" applyFont="1" applyBorder="1"/>
    <xf numFmtId="168" fontId="23" fillId="0" borderId="3" xfId="1" applyNumberFormat="1" applyFont="1" applyBorder="1"/>
    <xf numFmtId="169" fontId="23" fillId="0" borderId="47" xfId="0" applyNumberFormat="1" applyFont="1" applyBorder="1"/>
    <xf numFmtId="169" fontId="23" fillId="0" borderId="34" xfId="0" applyNumberFormat="1" applyFont="1" applyBorder="1"/>
    <xf numFmtId="168" fontId="23" fillId="0" borderId="4" xfId="1" applyNumberFormat="1" applyFont="1" applyBorder="1"/>
    <xf numFmtId="169" fontId="23" fillId="0" borderId="42" xfId="0" applyNumberFormat="1" applyFont="1" applyBorder="1"/>
    <xf numFmtId="169" fontId="23" fillId="0" borderId="43" xfId="0" applyNumberFormat="1" applyFont="1" applyBorder="1"/>
    <xf numFmtId="168" fontId="23" fillId="0" borderId="48" xfId="1" applyNumberFormat="1" applyFont="1" applyBorder="1"/>
    <xf numFmtId="169" fontId="23" fillId="0" borderId="11" xfId="0" applyNumberFormat="1" applyFont="1" applyBorder="1"/>
    <xf numFmtId="169" fontId="23" fillId="0" borderId="10" xfId="0" applyNumberFormat="1" applyFont="1" applyBorder="1"/>
    <xf numFmtId="169" fontId="23" fillId="0" borderId="26" xfId="0" applyNumberFormat="1" applyFont="1" applyBorder="1"/>
    <xf numFmtId="168" fontId="23" fillId="0" borderId="27" xfId="1" applyNumberFormat="1" applyFont="1" applyBorder="1"/>
    <xf numFmtId="168" fontId="23" fillId="0" borderId="29" xfId="1" applyNumberFormat="1" applyFont="1" applyBorder="1"/>
    <xf numFmtId="168" fontId="23" fillId="0" borderId="10" xfId="1" applyNumberFormat="1" applyFont="1" applyBorder="1"/>
    <xf numFmtId="169" fontId="23" fillId="0" borderId="10" xfId="2" applyNumberFormat="1" applyFont="1" applyBorder="1"/>
    <xf numFmtId="169" fontId="23" fillId="0" borderId="49" xfId="2" applyNumberFormat="1" applyFont="1" applyBorder="1"/>
    <xf numFmtId="169" fontId="23" fillId="0" borderId="50" xfId="0" applyNumberFormat="1" applyFont="1" applyBorder="1"/>
    <xf numFmtId="9" fontId="23" fillId="0" borderId="51" xfId="3" applyFont="1" applyBorder="1"/>
    <xf numFmtId="168" fontId="23" fillId="0" borderId="1" xfId="1" applyNumberFormat="1" applyFont="1" applyBorder="1"/>
    <xf numFmtId="169" fontId="23" fillId="0" borderId="1" xfId="2" applyNumberFormat="1" applyFont="1" applyBorder="1"/>
    <xf numFmtId="169" fontId="23" fillId="0" borderId="47" xfId="2" applyNumberFormat="1" applyFont="1" applyBorder="1"/>
    <xf numFmtId="169" fontId="23" fillId="0" borderId="33" xfId="0" applyNumberFormat="1" applyFont="1" applyBorder="1"/>
    <xf numFmtId="168" fontId="23" fillId="0" borderId="12" xfId="1" applyNumberFormat="1" applyFont="1" applyBorder="1"/>
    <xf numFmtId="169" fontId="23" fillId="0" borderId="12" xfId="2" applyNumberFormat="1" applyFont="1" applyBorder="1"/>
    <xf numFmtId="169" fontId="23" fillId="0" borderId="12" xfId="2" applyNumberFormat="1" applyFont="1" applyFill="1" applyBorder="1"/>
    <xf numFmtId="169" fontId="23" fillId="0" borderId="1" xfId="2" applyNumberFormat="1" applyFont="1" applyFill="1" applyBorder="1"/>
    <xf numFmtId="168" fontId="23" fillId="0" borderId="5" xfId="1" applyNumberFormat="1" applyFont="1" applyBorder="1"/>
    <xf numFmtId="169" fontId="23" fillId="0" borderId="5" xfId="2" applyNumberFormat="1" applyFont="1" applyBorder="1"/>
    <xf numFmtId="169" fontId="23" fillId="0" borderId="5" xfId="2" applyNumberFormat="1" applyFont="1" applyFill="1" applyBorder="1"/>
    <xf numFmtId="169" fontId="23" fillId="0" borderId="5" xfId="0" applyNumberFormat="1" applyFont="1" applyBorder="1"/>
    <xf numFmtId="9" fontId="23" fillId="0" borderId="35" xfId="3" applyFont="1" applyBorder="1"/>
    <xf numFmtId="168" fontId="23" fillId="0" borderId="2" xfId="1" applyNumberFormat="1" applyFont="1" applyBorder="1"/>
    <xf numFmtId="169" fontId="23" fillId="0" borderId="2" xfId="2" applyNumberFormat="1" applyFont="1" applyBorder="1"/>
    <xf numFmtId="169" fontId="23" fillId="0" borderId="2" xfId="2" applyNumberFormat="1" applyFont="1" applyFill="1" applyBorder="1"/>
    <xf numFmtId="169" fontId="23" fillId="0" borderId="2" xfId="0" applyNumberFormat="1" applyFont="1" applyBorder="1"/>
    <xf numFmtId="9" fontId="23" fillId="0" borderId="31" xfId="3" applyFont="1" applyBorder="1"/>
    <xf numFmtId="168" fontId="23" fillId="7" borderId="10" xfId="1" applyNumberFormat="1" applyFont="1" applyFill="1" applyBorder="1"/>
    <xf numFmtId="168" fontId="23" fillId="0" borderId="26" xfId="1" applyNumberFormat="1" applyFont="1" applyBorder="1"/>
    <xf numFmtId="168" fontId="23" fillId="0" borderId="14" xfId="1" applyNumberFormat="1" applyFont="1" applyBorder="1"/>
    <xf numFmtId="168" fontId="23" fillId="7" borderId="14" xfId="1" applyNumberFormat="1" applyFont="1" applyFill="1" applyBorder="1"/>
    <xf numFmtId="168" fontId="23" fillId="0" borderId="15" xfId="1" applyNumberFormat="1" applyFont="1" applyBorder="1"/>
    <xf numFmtId="169" fontId="23" fillId="7" borderId="32" xfId="2" applyNumberFormat="1" applyFont="1" applyFill="1" applyBorder="1" applyAlignment="1">
      <alignment wrapText="1"/>
    </xf>
    <xf numFmtId="169" fontId="23" fillId="7" borderId="27" xfId="2" applyNumberFormat="1" applyFont="1" applyFill="1" applyBorder="1" applyAlignment="1">
      <alignment wrapText="1"/>
    </xf>
    <xf numFmtId="169" fontId="23" fillId="7" borderId="29" xfId="2" applyNumberFormat="1" applyFont="1" applyFill="1" applyBorder="1" applyAlignment="1">
      <alignment wrapText="1"/>
    </xf>
    <xf numFmtId="169" fontId="23" fillId="7" borderId="12" xfId="2" applyNumberFormat="1" applyFont="1" applyFill="1" applyBorder="1" applyAlignment="1">
      <alignment wrapText="1"/>
    </xf>
    <xf numFmtId="169" fontId="23" fillId="7" borderId="1" xfId="2" applyNumberFormat="1" applyFont="1" applyFill="1" applyBorder="1" applyAlignment="1">
      <alignment wrapText="1"/>
    </xf>
    <xf numFmtId="169" fontId="23" fillId="7" borderId="5" xfId="2" applyNumberFormat="1" applyFont="1" applyFill="1" applyBorder="1" applyAlignment="1">
      <alignment wrapText="1"/>
    </xf>
    <xf numFmtId="169" fontId="23" fillId="7" borderId="2" xfId="2" applyNumberFormat="1" applyFont="1" applyFill="1" applyBorder="1" applyAlignment="1">
      <alignment wrapText="1"/>
    </xf>
    <xf numFmtId="0" fontId="0" fillId="7" borderId="0" xfId="0" applyFill="1"/>
    <xf numFmtId="0" fontId="16" fillId="7" borderId="0" xfId="0" applyFont="1" applyFill="1"/>
    <xf numFmtId="168" fontId="5" fillId="7" borderId="0" xfId="1" applyNumberFormat="1" applyFont="1" applyFill="1" applyBorder="1" applyAlignment="1"/>
    <xf numFmtId="168" fontId="7" fillId="7" borderId="10" xfId="1" applyNumberFormat="1" applyFont="1" applyFill="1" applyBorder="1"/>
    <xf numFmtId="168" fontId="7" fillId="7" borderId="14" xfId="1" applyNumberFormat="1" applyFont="1" applyFill="1" applyBorder="1"/>
    <xf numFmtId="0" fontId="5" fillId="7" borderId="0" xfId="0" applyFont="1" applyFill="1"/>
    <xf numFmtId="0" fontId="2" fillId="7" borderId="0" xfId="0" applyFont="1" applyFill="1"/>
    <xf numFmtId="168" fontId="7" fillId="6" borderId="38" xfId="1" applyNumberFormat="1" applyFont="1" applyFill="1" applyBorder="1"/>
    <xf numFmtId="0" fontId="22" fillId="7" borderId="0" xfId="0" applyFont="1" applyFill="1"/>
    <xf numFmtId="0" fontId="21" fillId="7" borderId="0" xfId="0" applyFont="1" applyFill="1"/>
    <xf numFmtId="0" fontId="0" fillId="7" borderId="0" xfId="0" applyFill="1" applyBorder="1"/>
    <xf numFmtId="0" fontId="8" fillId="7" borderId="0" xfId="0" applyFont="1" applyFill="1" applyBorder="1"/>
    <xf numFmtId="169" fontId="8" fillId="7" borderId="0" xfId="0" applyNumberFormat="1" applyFont="1" applyFill="1" applyBorder="1"/>
    <xf numFmtId="169" fontId="0" fillId="7" borderId="0" xfId="0" applyNumberFormat="1" applyFill="1" applyBorder="1"/>
    <xf numFmtId="0" fontId="8" fillId="7" borderId="0" xfId="0" applyFont="1" applyFill="1"/>
    <xf numFmtId="0" fontId="3" fillId="0" borderId="1" xfId="0" applyFont="1" applyFill="1" applyBorder="1"/>
    <xf numFmtId="168" fontId="3" fillId="0" borderId="27" xfId="0" applyNumberFormat="1" applyFont="1" applyFill="1" applyBorder="1"/>
    <xf numFmtId="169" fontId="3" fillId="0" borderId="1" xfId="0" applyNumberFormat="1" applyFont="1" applyFill="1" applyBorder="1"/>
    <xf numFmtId="169" fontId="3" fillId="6" borderId="1" xfId="0" applyNumberFormat="1" applyFont="1" applyFill="1" applyBorder="1"/>
    <xf numFmtId="169" fontId="3" fillId="0" borderId="47" xfId="0" applyNumberFormat="1" applyFont="1" applyFill="1" applyBorder="1"/>
    <xf numFmtId="169" fontId="3" fillId="0" borderId="27" xfId="2" applyNumberFormat="1" applyFont="1" applyFill="1" applyBorder="1"/>
    <xf numFmtId="169" fontId="3" fillId="0" borderId="1" xfId="2" applyNumberFormat="1" applyFont="1" applyFill="1" applyBorder="1"/>
    <xf numFmtId="0" fontId="3" fillId="0" borderId="5" xfId="0" applyFont="1" applyFill="1" applyBorder="1"/>
    <xf numFmtId="169" fontId="3" fillId="6" borderId="5" xfId="2" applyNumberFormat="1" applyFont="1" applyFill="1" applyBorder="1"/>
    <xf numFmtId="169" fontId="3" fillId="0" borderId="52" xfId="2" applyNumberFormat="1" applyFont="1" applyFill="1" applyBorder="1"/>
    <xf numFmtId="169" fontId="3" fillId="0" borderId="53" xfId="2" applyNumberFormat="1" applyFont="1" applyFill="1" applyBorder="1"/>
    <xf numFmtId="169" fontId="3" fillId="0" borderId="10" xfId="2" applyNumberFormat="1" applyFont="1" applyFill="1" applyBorder="1"/>
    <xf numFmtId="169" fontId="3" fillId="6" borderId="10" xfId="2" applyNumberFormat="1" applyFont="1" applyFill="1" applyBorder="1"/>
    <xf numFmtId="169" fontId="3" fillId="0" borderId="49" xfId="2" applyNumberFormat="1" applyFont="1" applyFill="1" applyBorder="1"/>
    <xf numFmtId="169" fontId="3" fillId="0" borderId="32" xfId="2" applyNumberFormat="1" applyFont="1" applyFill="1" applyBorder="1"/>
    <xf numFmtId="169" fontId="3" fillId="0" borderId="14" xfId="2" applyNumberFormat="1" applyFont="1" applyFill="1" applyBorder="1"/>
    <xf numFmtId="169" fontId="3" fillId="0" borderId="14" xfId="0" applyNumberFormat="1" applyFont="1" applyFill="1" applyBorder="1"/>
    <xf numFmtId="169" fontId="3" fillId="6" borderId="14" xfId="0" applyNumberFormat="1" applyFont="1" applyFill="1" applyBorder="1"/>
    <xf numFmtId="169" fontId="3" fillId="0" borderId="42" xfId="0" applyNumberFormat="1" applyFont="1" applyFill="1" applyBorder="1"/>
    <xf numFmtId="168" fontId="3" fillId="0" borderId="29" xfId="0" applyNumberFormat="1" applyFont="1" applyFill="1" applyBorder="1"/>
    <xf numFmtId="0" fontId="3" fillId="0" borderId="12" xfId="0" applyFont="1" applyFill="1" applyBorder="1"/>
    <xf numFmtId="0" fontId="3" fillId="6" borderId="12" xfId="0" applyFont="1" applyFill="1" applyBorder="1"/>
    <xf numFmtId="0" fontId="3" fillId="0" borderId="45" xfId="0" applyFont="1" applyFill="1" applyBorder="1"/>
    <xf numFmtId="168" fontId="3" fillId="0" borderId="48" xfId="0" applyNumberFormat="1" applyFont="1" applyFill="1" applyBorder="1"/>
    <xf numFmtId="0" fontId="3" fillId="6" borderId="1" xfId="0" applyFont="1" applyFill="1" applyBorder="1"/>
    <xf numFmtId="0" fontId="3" fillId="0" borderId="47" xfId="0" applyFont="1" applyFill="1" applyBorder="1"/>
    <xf numFmtId="0" fontId="3" fillId="0" borderId="0" xfId="0" applyFont="1" applyFill="1"/>
    <xf numFmtId="169" fontId="3" fillId="0" borderId="5" xfId="0" applyNumberFormat="1" applyFont="1" applyFill="1" applyBorder="1"/>
    <xf numFmtId="0" fontId="3" fillId="0" borderId="52" xfId="0" applyFont="1" applyFill="1" applyBorder="1"/>
    <xf numFmtId="0" fontId="3" fillId="6" borderId="5" xfId="0" applyFont="1" applyFill="1" applyBorder="1"/>
    <xf numFmtId="168" fontId="3" fillId="0" borderId="53" xfId="0" applyNumberFormat="1" applyFont="1" applyFill="1" applyBorder="1"/>
    <xf numFmtId="169" fontId="3" fillId="0" borderId="49" xfId="0" applyNumberFormat="1" applyFont="1" applyFill="1" applyBorder="1"/>
    <xf numFmtId="169" fontId="3" fillId="6" borderId="49" xfId="0" applyNumberFormat="1" applyFont="1" applyFill="1" applyBorder="1"/>
    <xf numFmtId="169" fontId="3" fillId="0" borderId="32" xfId="0" applyNumberFormat="1" applyFont="1" applyFill="1" applyBorder="1"/>
    <xf numFmtId="0" fontId="3" fillId="0" borderId="54" xfId="0" applyFont="1" applyFill="1" applyBorder="1"/>
    <xf numFmtId="168" fontId="3" fillId="0" borderId="12" xfId="0" applyNumberFormat="1" applyFont="1" applyFill="1" applyBorder="1"/>
    <xf numFmtId="0" fontId="33" fillId="0" borderId="55" xfId="0" applyFont="1" applyBorder="1"/>
    <xf numFmtId="0" fontId="11" fillId="7" borderId="23" xfId="0" applyFont="1" applyFill="1" applyBorder="1" applyAlignment="1">
      <alignment horizontal="center"/>
    </xf>
    <xf numFmtId="0" fontId="0" fillId="0" borderId="56" xfId="0" applyFill="1" applyBorder="1" applyAlignment="1">
      <alignment horizontal="center"/>
    </xf>
    <xf numFmtId="0" fontId="0" fillId="6" borderId="56" xfId="0" applyFill="1" applyBorder="1" applyAlignment="1">
      <alignment horizontal="center"/>
    </xf>
    <xf numFmtId="0" fontId="0" fillId="0" borderId="57" xfId="0" applyFill="1" applyBorder="1" applyAlignment="1">
      <alignment horizontal="center"/>
    </xf>
    <xf numFmtId="169" fontId="0" fillId="0" borderId="54" xfId="0" applyNumberFormat="1" applyFill="1" applyBorder="1" applyAlignment="1">
      <alignment horizontal="center"/>
    </xf>
    <xf numFmtId="0" fontId="33" fillId="8" borderId="55" xfId="0" applyFont="1" applyFill="1" applyBorder="1"/>
    <xf numFmtId="0" fontId="29" fillId="7" borderId="38" xfId="0" applyFont="1" applyFill="1" applyBorder="1" applyAlignment="1">
      <alignment horizontal="right"/>
    </xf>
    <xf numFmtId="165" fontId="29" fillId="7" borderId="0" xfId="2" applyFont="1" applyFill="1" applyAlignment="1">
      <alignment horizontal="right"/>
    </xf>
    <xf numFmtId="169" fontId="13" fillId="7" borderId="0" xfId="2" applyNumberFormat="1" applyFont="1" applyFill="1" applyBorder="1" applyAlignment="1">
      <alignment wrapText="1"/>
    </xf>
    <xf numFmtId="0" fontId="30" fillId="7" borderId="0" xfId="0" applyFont="1" applyFill="1" applyBorder="1" applyAlignment="1">
      <alignment horizontal="right"/>
    </xf>
    <xf numFmtId="168" fontId="30" fillId="7" borderId="0" xfId="1" applyNumberFormat="1" applyFont="1" applyFill="1" applyBorder="1" applyAlignment="1">
      <alignment horizontal="right"/>
    </xf>
    <xf numFmtId="169" fontId="3" fillId="7" borderId="0" xfId="0" applyNumberFormat="1" applyFont="1" applyFill="1" applyBorder="1"/>
    <xf numFmtId="9" fontId="3" fillId="7" borderId="0" xfId="3" applyFont="1" applyFill="1" applyBorder="1"/>
    <xf numFmtId="0" fontId="30" fillId="0" borderId="0" xfId="0" applyFont="1"/>
    <xf numFmtId="165" fontId="23" fillId="7" borderId="33" xfId="0" applyNumberFormat="1" applyFont="1" applyFill="1" applyBorder="1" applyAlignment="1">
      <alignment horizontal="center" wrapText="1"/>
    </xf>
    <xf numFmtId="165" fontId="23" fillId="7" borderId="1" xfId="2" applyFont="1" applyFill="1" applyBorder="1" applyAlignment="1">
      <alignment horizontal="center" wrapText="1"/>
    </xf>
    <xf numFmtId="165" fontId="23" fillId="7" borderId="1" xfId="0" applyNumberFormat="1" applyFont="1" applyFill="1" applyBorder="1" applyAlignment="1">
      <alignment horizontal="center" wrapText="1"/>
    </xf>
    <xf numFmtId="165" fontId="23" fillId="7" borderId="47" xfId="0" applyNumberFormat="1" applyFont="1" applyFill="1" applyBorder="1" applyAlignment="1">
      <alignment horizontal="center" wrapText="1"/>
    </xf>
    <xf numFmtId="165" fontId="23" fillId="7" borderId="53" xfId="0" applyNumberFormat="1" applyFont="1" applyFill="1" applyBorder="1" applyAlignment="1">
      <alignment horizontal="center" wrapText="1"/>
    </xf>
    <xf numFmtId="165" fontId="23" fillId="7" borderId="35" xfId="0" applyNumberFormat="1" applyFont="1" applyFill="1" applyBorder="1" applyAlignment="1">
      <alignment horizontal="center" wrapText="1"/>
    </xf>
    <xf numFmtId="9" fontId="7" fillId="7" borderId="34" xfId="0" applyNumberFormat="1" applyFont="1" applyFill="1" applyBorder="1" applyAlignment="1">
      <alignment horizontal="center" wrapText="1"/>
    </xf>
    <xf numFmtId="9" fontId="4" fillId="7" borderId="34" xfId="3" applyFont="1" applyFill="1" applyBorder="1"/>
    <xf numFmtId="169" fontId="23" fillId="7" borderId="58" xfId="2" applyNumberFormat="1" applyFont="1" applyFill="1" applyBorder="1" applyAlignment="1">
      <alignment wrapText="1"/>
    </xf>
    <xf numFmtId="169" fontId="23" fillId="7" borderId="14" xfId="2" applyNumberFormat="1" applyFont="1" applyFill="1" applyBorder="1" applyAlignment="1">
      <alignment wrapText="1"/>
    </xf>
    <xf numFmtId="169" fontId="23" fillId="7" borderId="42" xfId="2" applyNumberFormat="1" applyFont="1" applyFill="1" applyBorder="1" applyAlignment="1">
      <alignment wrapText="1"/>
    </xf>
    <xf numFmtId="169" fontId="6" fillId="7" borderId="38" xfId="2" applyNumberFormat="1" applyFont="1" applyFill="1" applyBorder="1" applyAlignment="1">
      <alignment wrapText="1"/>
    </xf>
    <xf numFmtId="169" fontId="6" fillId="7" borderId="31" xfId="2" applyNumberFormat="1" applyFont="1" applyFill="1" applyBorder="1" applyAlignment="1">
      <alignment wrapText="1"/>
    </xf>
    <xf numFmtId="169" fontId="23" fillId="7" borderId="48" xfId="2" applyNumberFormat="1" applyFont="1" applyFill="1" applyBorder="1" applyAlignment="1">
      <alignment wrapText="1"/>
    </xf>
    <xf numFmtId="9" fontId="23" fillId="7" borderId="34" xfId="0" applyNumberFormat="1" applyFont="1" applyFill="1" applyBorder="1" applyAlignment="1">
      <alignment horizontal="center" wrapText="1"/>
    </xf>
    <xf numFmtId="9" fontId="23" fillId="7" borderId="34" xfId="3" applyFont="1" applyFill="1" applyBorder="1"/>
    <xf numFmtId="169" fontId="23" fillId="7" borderId="59" xfId="2" applyNumberFormat="1" applyFont="1" applyFill="1" applyBorder="1" applyAlignment="1">
      <alignment wrapText="1"/>
    </xf>
    <xf numFmtId="9" fontId="23" fillId="7" borderId="33" xfId="0" applyNumberFormat="1" applyFont="1" applyFill="1" applyBorder="1" applyAlignment="1">
      <alignment horizontal="center" wrapText="1"/>
    </xf>
    <xf numFmtId="9" fontId="23" fillId="7" borderId="43" xfId="3" applyFont="1" applyFill="1" applyBorder="1"/>
    <xf numFmtId="0" fontId="2" fillId="7" borderId="19" xfId="0" applyFont="1" applyFill="1" applyBorder="1"/>
    <xf numFmtId="168" fontId="23" fillId="0" borderId="50" xfId="1" applyNumberFormat="1" applyFont="1" applyBorder="1"/>
    <xf numFmtId="168" fontId="23" fillId="0" borderId="33" xfId="1" applyNumberFormat="1" applyFont="1" applyBorder="1"/>
    <xf numFmtId="0" fontId="29" fillId="0" borderId="24" xfId="0" applyFont="1" applyBorder="1" applyAlignment="1">
      <alignment horizontal="center"/>
    </xf>
    <xf numFmtId="168" fontId="7" fillId="7" borderId="50" xfId="1" applyNumberFormat="1" applyFont="1" applyFill="1" applyBorder="1"/>
    <xf numFmtId="168" fontId="7" fillId="7" borderId="58" xfId="1" applyNumberFormat="1" applyFont="1" applyFill="1" applyBorder="1"/>
    <xf numFmtId="168" fontId="7" fillId="7" borderId="32" xfId="1" applyNumberFormat="1" applyFont="1" applyFill="1" applyBorder="1"/>
    <xf numFmtId="168" fontId="7" fillId="7" borderId="29" xfId="1" applyNumberFormat="1" applyFont="1" applyFill="1" applyBorder="1"/>
    <xf numFmtId="168" fontId="7" fillId="7" borderId="49" xfId="1" applyNumberFormat="1" applyFont="1" applyFill="1" applyBorder="1"/>
    <xf numFmtId="168" fontId="7" fillId="7" borderId="42" xfId="1" applyNumberFormat="1" applyFont="1" applyFill="1" applyBorder="1"/>
    <xf numFmtId="168" fontId="7" fillId="7" borderId="51" xfId="1" applyNumberFormat="1" applyFont="1" applyFill="1" applyBorder="1"/>
    <xf numFmtId="168" fontId="7" fillId="7" borderId="43" xfId="1" applyNumberFormat="1" applyFont="1" applyFill="1" applyBorder="1"/>
    <xf numFmtId="0" fontId="3" fillId="0" borderId="10" xfId="0" applyFont="1" applyBorder="1" applyAlignment="1">
      <alignment horizontal="center" vertical="center" wrapText="1"/>
    </xf>
    <xf numFmtId="0" fontId="7" fillId="6" borderId="44" xfId="0" applyFont="1" applyFill="1" applyBorder="1" applyAlignment="1">
      <alignment horizontal="center" wrapText="1"/>
    </xf>
    <xf numFmtId="165" fontId="7" fillId="6" borderId="18" xfId="0" applyNumberFormat="1" applyFont="1" applyFill="1" applyBorder="1"/>
    <xf numFmtId="167" fontId="7" fillId="6" borderId="48" xfId="1" applyNumberFormat="1" applyFont="1" applyFill="1" applyBorder="1"/>
    <xf numFmtId="168" fontId="7" fillId="6" borderId="48" xfId="1" applyNumberFormat="1" applyFont="1" applyFill="1" applyBorder="1"/>
    <xf numFmtId="168" fontId="7" fillId="6" borderId="46" xfId="1" applyNumberFormat="1" applyFont="1" applyFill="1" applyBorder="1"/>
    <xf numFmtId="168" fontId="7" fillId="6" borderId="60" xfId="1" applyNumberFormat="1" applyFont="1" applyFill="1" applyBorder="1"/>
    <xf numFmtId="168" fontId="7" fillId="6" borderId="12" xfId="1" applyNumberFormat="1" applyFont="1" applyFill="1" applyBorder="1"/>
    <xf numFmtId="169" fontId="7" fillId="6" borderId="48" xfId="2" applyNumberFormat="1" applyFont="1" applyFill="1" applyBorder="1" applyAlignment="1">
      <alignment wrapText="1"/>
    </xf>
    <xf numFmtId="169" fontId="7" fillId="6" borderId="60" xfId="0" applyNumberFormat="1" applyFont="1" applyFill="1" applyBorder="1"/>
    <xf numFmtId="170" fontId="3" fillId="7" borderId="2" xfId="3" applyNumberFormat="1" applyFont="1" applyFill="1" applyBorder="1"/>
    <xf numFmtId="170" fontId="3" fillId="7" borderId="17" xfId="3" applyNumberFormat="1" applyFont="1" applyFill="1" applyBorder="1"/>
    <xf numFmtId="165" fontId="4" fillId="2" borderId="38" xfId="2" applyFont="1" applyFill="1" applyBorder="1" applyProtection="1">
      <protection locked="0"/>
    </xf>
    <xf numFmtId="170" fontId="4" fillId="5" borderId="38" xfId="3" applyNumberFormat="1" applyFont="1" applyFill="1" applyBorder="1" applyProtection="1">
      <protection locked="0"/>
    </xf>
    <xf numFmtId="170" fontId="35" fillId="5" borderId="38" xfId="3" applyNumberFormat="1" applyFont="1" applyFill="1" applyBorder="1" applyProtection="1">
      <protection locked="0"/>
    </xf>
    <xf numFmtId="9" fontId="34" fillId="5" borderId="1" xfId="3" applyFont="1" applyFill="1" applyBorder="1" applyProtection="1">
      <protection locked="0"/>
    </xf>
    <xf numFmtId="170" fontId="34" fillId="5" borderId="1" xfId="3" applyNumberFormat="1" applyFont="1" applyFill="1" applyBorder="1" applyProtection="1">
      <protection locked="0"/>
    </xf>
    <xf numFmtId="165" fontId="28" fillId="2" borderId="1" xfId="2" applyFont="1" applyFill="1" applyBorder="1" applyProtection="1">
      <protection locked="0"/>
    </xf>
    <xf numFmtId="167" fontId="25" fillId="2" borderId="6" xfId="1" applyNumberFormat="1" applyFont="1" applyFill="1" applyBorder="1" applyProtection="1">
      <protection locked="0"/>
    </xf>
    <xf numFmtId="168" fontId="1" fillId="5" borderId="38" xfId="1" applyNumberFormat="1" applyFill="1" applyBorder="1" applyAlignment="1" applyProtection="1">
      <alignment horizontal="center"/>
      <protection locked="0"/>
    </xf>
    <xf numFmtId="171" fontId="0" fillId="5" borderId="38" xfId="0" applyNumberFormat="1" applyFill="1" applyBorder="1" applyAlignment="1" applyProtection="1">
      <alignment horizontal="center"/>
      <protection locked="0"/>
    </xf>
    <xf numFmtId="0" fontId="19" fillId="5" borderId="32" xfId="0" applyFont="1" applyFill="1" applyBorder="1" applyAlignment="1" applyProtection="1">
      <alignment horizontal="center"/>
      <protection locked="0"/>
    </xf>
    <xf numFmtId="0" fontId="19" fillId="5" borderId="27" xfId="0" applyFont="1" applyFill="1" applyBorder="1" applyAlignment="1" applyProtection="1">
      <alignment horizontal="center"/>
      <protection locked="0"/>
    </xf>
    <xf numFmtId="0" fontId="19" fillId="5" borderId="29" xfId="0" applyFont="1" applyFill="1" applyBorder="1" applyAlignment="1" applyProtection="1">
      <alignment horizontal="center"/>
      <protection locked="0"/>
    </xf>
    <xf numFmtId="0" fontId="0" fillId="5" borderId="20" xfId="0" applyFill="1" applyBorder="1" applyAlignment="1" applyProtection="1">
      <alignment horizontal="center"/>
      <protection locked="0"/>
    </xf>
    <xf numFmtId="0" fontId="4" fillId="5" borderId="44" xfId="0" applyFont="1" applyFill="1" applyBorder="1" applyProtection="1">
      <protection locked="0"/>
    </xf>
    <xf numFmtId="0" fontId="4" fillId="5" borderId="44"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wrapText="1"/>
      <protection locked="0"/>
    </xf>
    <xf numFmtId="0" fontId="4" fillId="5" borderId="3" xfId="0" applyFont="1" applyFill="1" applyBorder="1" applyProtection="1">
      <protection locked="0"/>
    </xf>
    <xf numFmtId="0" fontId="4" fillId="5" borderId="3" xfId="0"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wrapText="1"/>
      <protection locked="0"/>
    </xf>
    <xf numFmtId="0" fontId="4" fillId="5" borderId="4" xfId="0" applyFont="1" applyFill="1" applyBorder="1" applyAlignment="1" applyProtection="1">
      <alignment horizontal="center" vertical="center" wrapText="1"/>
      <protection locked="0"/>
    </xf>
    <xf numFmtId="0" fontId="7" fillId="5" borderId="15" xfId="0" applyFont="1" applyFill="1" applyBorder="1" applyAlignment="1" applyProtection="1">
      <alignment horizontal="center" wrapText="1"/>
      <protection locked="0"/>
    </xf>
    <xf numFmtId="0" fontId="7" fillId="5" borderId="44" xfId="0" applyFont="1" applyFill="1" applyBorder="1" applyAlignment="1" applyProtection="1">
      <alignment horizontal="center" wrapText="1"/>
      <protection locked="0"/>
    </xf>
    <xf numFmtId="0" fontId="7" fillId="5" borderId="44" xfId="0" applyFont="1" applyFill="1" applyBorder="1" applyAlignment="1" applyProtection="1">
      <alignment horizontal="center" vertical="center" wrapText="1"/>
      <protection locked="0"/>
    </xf>
    <xf numFmtId="0" fontId="7" fillId="5" borderId="45" xfId="0" applyFont="1" applyFill="1" applyBorder="1" applyAlignment="1" applyProtection="1">
      <alignment horizontal="center" wrapText="1"/>
      <protection locked="0"/>
    </xf>
    <xf numFmtId="0" fontId="7" fillId="5" borderId="3" xfId="0" applyFont="1" applyFill="1" applyBorder="1" applyAlignment="1" applyProtection="1">
      <alignment horizontal="center" wrapText="1"/>
      <protection locked="0"/>
    </xf>
    <xf numFmtId="0" fontId="7" fillId="5" borderId="3" xfId="0" applyFont="1" applyFill="1" applyBorder="1" applyAlignment="1" applyProtection="1">
      <alignment horizontal="center" vertical="center" wrapText="1"/>
      <protection locked="0"/>
    </xf>
    <xf numFmtId="0" fontId="7" fillId="5" borderId="47" xfId="0" applyFont="1" applyFill="1" applyBorder="1" applyAlignment="1" applyProtection="1">
      <alignment horizontal="center" wrapText="1"/>
      <protection locked="0"/>
    </xf>
    <xf numFmtId="0" fontId="7" fillId="5" borderId="4" xfId="0" applyFont="1" applyFill="1" applyBorder="1" applyAlignment="1" applyProtection="1">
      <alignment horizontal="center" wrapText="1"/>
      <protection locked="0"/>
    </xf>
    <xf numFmtId="0" fontId="7" fillId="5" borderId="4" xfId="0" applyFont="1" applyFill="1" applyBorder="1" applyAlignment="1" applyProtection="1">
      <alignment horizontal="center" vertical="center" wrapText="1"/>
      <protection locked="0"/>
    </xf>
    <xf numFmtId="0" fontId="7" fillId="5" borderId="42" xfId="0" applyFont="1" applyFill="1" applyBorder="1" applyAlignment="1" applyProtection="1">
      <alignment horizontal="center" wrapText="1"/>
      <protection locked="0"/>
    </xf>
    <xf numFmtId="0" fontId="17" fillId="5" borderId="61" xfId="0" applyFont="1" applyFill="1" applyBorder="1" applyAlignment="1" applyProtection="1">
      <alignment horizontal="center" wrapText="1"/>
      <protection locked="0"/>
    </xf>
    <xf numFmtId="165" fontId="15" fillId="2" borderId="1" xfId="2" applyFont="1" applyFill="1" applyBorder="1" applyProtection="1">
      <protection locked="0"/>
    </xf>
    <xf numFmtId="0" fontId="0" fillId="5" borderId="38" xfId="0" applyFill="1" applyBorder="1" applyAlignment="1" applyProtection="1">
      <alignment horizontal="center"/>
      <protection locked="0"/>
    </xf>
    <xf numFmtId="167" fontId="1" fillId="5" borderId="1" xfId="1" applyNumberFormat="1" applyFont="1" applyFill="1" applyBorder="1" applyProtection="1">
      <protection locked="0"/>
    </xf>
    <xf numFmtId="167" fontId="20" fillId="5" borderId="1" xfId="1" applyNumberFormat="1" applyFont="1" applyFill="1" applyBorder="1" applyProtection="1">
      <protection locked="0"/>
    </xf>
    <xf numFmtId="0" fontId="36" fillId="0" borderId="55" xfId="0" applyFont="1" applyBorder="1"/>
    <xf numFmtId="0" fontId="36" fillId="8" borderId="31" xfId="0" applyFont="1" applyFill="1" applyBorder="1"/>
    <xf numFmtId="0" fontId="36" fillId="0" borderId="0" xfId="0" applyFont="1"/>
    <xf numFmtId="0" fontId="36" fillId="7" borderId="0" xfId="0" applyFont="1" applyFill="1"/>
    <xf numFmtId="0" fontId="37" fillId="7" borderId="31" xfId="0" applyFont="1" applyFill="1" applyBorder="1" applyAlignment="1">
      <alignment horizontal="center" wrapText="1"/>
    </xf>
    <xf numFmtId="9" fontId="38" fillId="6" borderId="18" xfId="3" applyFont="1" applyFill="1" applyBorder="1" applyAlignment="1">
      <alignment horizontal="center"/>
    </xf>
    <xf numFmtId="9" fontId="38" fillId="6" borderId="13" xfId="3" applyFont="1" applyFill="1" applyBorder="1" applyAlignment="1">
      <alignment horizontal="center"/>
    </xf>
    <xf numFmtId="9" fontId="38" fillId="6" borderId="31" xfId="3" applyFont="1" applyFill="1" applyBorder="1" applyAlignment="1">
      <alignment horizontal="center"/>
    </xf>
    <xf numFmtId="9" fontId="36" fillId="7" borderId="0" xfId="3" applyFont="1" applyFill="1" applyBorder="1"/>
    <xf numFmtId="0" fontId="36" fillId="8" borderId="55" xfId="0" applyFont="1" applyFill="1" applyBorder="1"/>
    <xf numFmtId="0" fontId="7" fillId="0" borderId="16" xfId="0" applyFont="1" applyBorder="1"/>
    <xf numFmtId="0" fontId="7" fillId="7" borderId="2" xfId="0" applyFont="1" applyFill="1" applyBorder="1" applyAlignment="1">
      <alignment horizontal="center"/>
    </xf>
    <xf numFmtId="0" fontId="39" fillId="8" borderId="55" xfId="0" applyFont="1" applyFill="1" applyBorder="1" applyAlignment="1">
      <alignment vertical="center" wrapText="1"/>
    </xf>
    <xf numFmtId="0" fontId="7" fillId="5" borderId="0" xfId="0" applyFont="1" applyFill="1"/>
    <xf numFmtId="165" fontId="3" fillId="5" borderId="0" xfId="2" applyFont="1" applyFill="1" applyBorder="1"/>
    <xf numFmtId="0" fontId="40" fillId="0" borderId="0" xfId="0" applyFont="1" applyAlignment="1">
      <alignment vertical="center" wrapText="1"/>
    </xf>
    <xf numFmtId="0" fontId="41" fillId="0" borderId="0" xfId="0" applyFont="1" applyAlignment="1">
      <alignment vertical="center" wrapText="1"/>
    </xf>
    <xf numFmtId="0" fontId="0" fillId="9" borderId="0" xfId="0" applyFill="1" applyAlignment="1">
      <alignment vertical="center" wrapText="1"/>
    </xf>
    <xf numFmtId="0" fontId="41" fillId="9" borderId="0" xfId="0" applyFont="1" applyFill="1" applyAlignment="1">
      <alignment vertical="center" wrapText="1"/>
    </xf>
    <xf numFmtId="0" fontId="42" fillId="0" borderId="0" xfId="0" applyFont="1" applyAlignment="1">
      <alignment vertical="center" wrapText="1"/>
    </xf>
    <xf numFmtId="0" fontId="32" fillId="0" borderId="0" xfId="0" applyFont="1" applyAlignment="1">
      <alignment vertical="top" wrapText="1"/>
    </xf>
    <xf numFmtId="0" fontId="32" fillId="0" borderId="0" xfId="0" applyFont="1" applyAlignment="1">
      <alignment vertical="center" wrapText="1"/>
    </xf>
    <xf numFmtId="0" fontId="0" fillId="0" borderId="0" xfId="0" applyAlignment="1">
      <alignment wrapText="1"/>
    </xf>
    <xf numFmtId="165" fontId="20" fillId="7" borderId="2" xfId="2" applyFont="1" applyFill="1" applyBorder="1"/>
    <xf numFmtId="0" fontId="43" fillId="0" borderId="0" xfId="0" applyFont="1"/>
    <xf numFmtId="0" fontId="0" fillId="6" borderId="40" xfId="0" applyFill="1" applyBorder="1"/>
    <xf numFmtId="0" fontId="0" fillId="6" borderId="55" xfId="0" applyFill="1" applyBorder="1"/>
    <xf numFmtId="0" fontId="0" fillId="6" borderId="31" xfId="0" applyFill="1" applyBorder="1"/>
    <xf numFmtId="0" fontId="0" fillId="0" borderId="0" xfId="0" applyAlignment="1">
      <alignment horizontal="right" vertical="center" wrapText="1"/>
    </xf>
    <xf numFmtId="0" fontId="44" fillId="6" borderId="40" xfId="0" applyFont="1" applyFill="1" applyBorder="1" applyAlignment="1">
      <alignment horizontal="right" vertical="center"/>
    </xf>
    <xf numFmtId="0" fontId="44" fillId="6" borderId="55" xfId="0" applyFont="1" applyFill="1" applyBorder="1" applyAlignment="1">
      <alignment horizontal="right" vertical="center"/>
    </xf>
    <xf numFmtId="0" fontId="44" fillId="6" borderId="31" xfId="0" applyFont="1" applyFill="1" applyBorder="1" applyAlignment="1">
      <alignment horizontal="right" vertical="center"/>
    </xf>
    <xf numFmtId="0" fontId="6" fillId="7" borderId="0" xfId="0" applyFont="1" applyFill="1" applyAlignment="1">
      <alignment horizontal="center" vertical="center"/>
    </xf>
    <xf numFmtId="0" fontId="23" fillId="6" borderId="0" xfId="0" applyFont="1" applyFill="1" applyAlignment="1">
      <alignment horizontal="center" vertical="center"/>
    </xf>
    <xf numFmtId="0" fontId="29" fillId="6" borderId="0" xfId="0" applyFont="1" applyFill="1" applyAlignment="1">
      <alignment horizontal="center" vertical="center" wrapText="1"/>
    </xf>
    <xf numFmtId="0" fontId="45" fillId="7" borderId="0" xfId="0" applyFont="1" applyFill="1" applyAlignment="1">
      <alignment horizontal="center" vertical="center"/>
    </xf>
    <xf numFmtId="0" fontId="2" fillId="0" borderId="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45" xfId="0" applyFont="1"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1" xfId="0" applyBorder="1" applyAlignment="1">
      <alignment horizontal="center" vertical="center" wrapText="1"/>
    </xf>
    <xf numFmtId="0" fontId="7" fillId="0" borderId="47" xfId="0" applyFont="1" applyBorder="1" applyAlignment="1">
      <alignment horizontal="left"/>
    </xf>
    <xf numFmtId="0" fontId="7" fillId="0" borderId="65" xfId="0" applyFont="1" applyBorder="1" applyAlignment="1">
      <alignment horizontal="left"/>
    </xf>
    <xf numFmtId="0" fontId="7" fillId="0" borderId="33" xfId="0" applyFont="1" applyBorder="1" applyAlignment="1">
      <alignment horizontal="left"/>
    </xf>
    <xf numFmtId="0" fontId="12" fillId="0" borderId="47" xfId="0" applyFont="1" applyBorder="1" applyAlignment="1">
      <alignment horizontal="center"/>
    </xf>
    <xf numFmtId="0" fontId="12" fillId="0" borderId="65" xfId="0" applyFont="1" applyBorder="1" applyAlignment="1">
      <alignment horizontal="center"/>
    </xf>
    <xf numFmtId="0" fontId="12" fillId="0" borderId="33" xfId="0" applyFont="1" applyBorder="1" applyAlignment="1">
      <alignment horizontal="center"/>
    </xf>
    <xf numFmtId="0" fontId="46" fillId="0" borderId="64" xfId="0" applyFont="1" applyBorder="1" applyAlignment="1">
      <alignment horizontal="center"/>
    </xf>
    <xf numFmtId="0" fontId="46" fillId="0" borderId="65" xfId="0" applyFont="1" applyBorder="1" applyAlignment="1">
      <alignment horizontal="center"/>
    </xf>
    <xf numFmtId="0" fontId="46" fillId="0" borderId="34" xfId="0" applyFont="1" applyBorder="1" applyAlignment="1">
      <alignment horizontal="center"/>
    </xf>
    <xf numFmtId="0" fontId="10" fillId="0" borderId="64" xfId="0" applyFont="1" applyBorder="1" applyAlignment="1">
      <alignment horizontal="center"/>
    </xf>
    <xf numFmtId="0" fontId="10" fillId="0" borderId="65" xfId="0" applyFont="1" applyBorder="1" applyAlignment="1">
      <alignment horizontal="center"/>
    </xf>
    <xf numFmtId="0" fontId="10" fillId="0" borderId="34" xfId="0" applyFont="1" applyBorder="1" applyAlignment="1">
      <alignment horizontal="center"/>
    </xf>
    <xf numFmtId="0" fontId="34" fillId="0" borderId="63" xfId="0" applyFont="1" applyBorder="1" applyAlignment="1">
      <alignment horizontal="left"/>
    </xf>
    <xf numFmtId="0" fontId="34" fillId="0" borderId="66" xfId="0" applyFont="1" applyBorder="1" applyAlignment="1">
      <alignment horizontal="left"/>
    </xf>
    <xf numFmtId="0" fontId="47" fillId="0" borderId="16" xfId="0" applyFont="1" applyBorder="1" applyAlignment="1">
      <alignment horizontal="center"/>
    </xf>
    <xf numFmtId="0" fontId="47" fillId="0" borderId="2" xfId="0" applyFont="1" applyBorder="1" applyAlignment="1">
      <alignment horizontal="center"/>
    </xf>
    <xf numFmtId="0" fontId="5" fillId="0" borderId="40" xfId="0" applyFont="1" applyBorder="1" applyAlignment="1">
      <alignment horizontal="right"/>
    </xf>
    <xf numFmtId="0" fontId="5" fillId="0" borderId="55" xfId="0" applyFont="1" applyBorder="1" applyAlignment="1">
      <alignment horizontal="right"/>
    </xf>
    <xf numFmtId="168" fontId="5" fillId="7" borderId="67" xfId="0" applyNumberFormat="1" applyFont="1" applyFill="1" applyBorder="1" applyAlignment="1">
      <alignment horizontal="center" vertical="center" wrapText="1"/>
    </xf>
    <xf numFmtId="168" fontId="5" fillId="7" borderId="54" xfId="0" applyNumberFormat="1" applyFont="1" applyFill="1" applyBorder="1" applyAlignment="1">
      <alignment horizontal="center" vertical="center" wrapText="1"/>
    </xf>
    <xf numFmtId="169" fontId="5" fillId="7" borderId="67" xfId="2" applyNumberFormat="1" applyFont="1" applyFill="1" applyBorder="1" applyAlignment="1">
      <alignment horizontal="center" vertical="center" wrapText="1"/>
    </xf>
    <xf numFmtId="169" fontId="5" fillId="7" borderId="54" xfId="2"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168" fontId="5" fillId="0" borderId="0" xfId="1" applyNumberFormat="1" applyFont="1" applyBorder="1" applyAlignment="1">
      <alignment horizontal="right"/>
    </xf>
    <xf numFmtId="168" fontId="5" fillId="0" borderId="68" xfId="1" applyNumberFormat="1" applyFont="1" applyBorder="1" applyAlignment="1">
      <alignment horizontal="right"/>
    </xf>
    <xf numFmtId="0" fontId="31" fillId="0" borderId="40" xfId="0" applyFont="1" applyBorder="1" applyAlignment="1">
      <alignment horizontal="center" vertical="center" wrapText="1"/>
    </xf>
    <xf numFmtId="0" fontId="31" fillId="0" borderId="55" xfId="0" applyFont="1" applyBorder="1" applyAlignment="1">
      <alignment horizontal="center" vertical="center" wrapText="1"/>
    </xf>
    <xf numFmtId="0" fontId="31" fillId="0" borderId="31" xfId="0" applyFont="1" applyBorder="1" applyAlignment="1">
      <alignment horizontal="center" vertical="center" wrapText="1"/>
    </xf>
    <xf numFmtId="168" fontId="16" fillId="7" borderId="67" xfId="0" applyNumberFormat="1" applyFont="1" applyFill="1" applyBorder="1" applyAlignment="1">
      <alignment horizontal="center" vertical="center" wrapText="1"/>
    </xf>
    <xf numFmtId="168" fontId="16" fillId="7" borderId="54" xfId="0" applyNumberFormat="1" applyFont="1" applyFill="1" applyBorder="1" applyAlignment="1">
      <alignment horizontal="center" vertical="center" wrapText="1"/>
    </xf>
    <xf numFmtId="169" fontId="16" fillId="7" borderId="67" xfId="2" applyNumberFormat="1" applyFont="1" applyFill="1" applyBorder="1" applyAlignment="1">
      <alignment horizontal="center" vertical="center" wrapText="1"/>
    </xf>
    <xf numFmtId="169" fontId="16" fillId="7" borderId="54" xfId="2" applyNumberFormat="1" applyFont="1" applyFill="1" applyBorder="1" applyAlignment="1">
      <alignment horizontal="center" vertical="center" wrapText="1"/>
    </xf>
    <xf numFmtId="0" fontId="0" fillId="0" borderId="20" xfId="0" applyBorder="1" applyAlignment="1">
      <alignment horizontal="center"/>
    </xf>
    <xf numFmtId="0" fontId="9" fillId="0" borderId="0" xfId="0" applyFont="1" applyBorder="1" applyAlignment="1">
      <alignment horizontal="left" vertical="center"/>
    </xf>
    <xf numFmtId="0" fontId="23" fillId="0" borderId="1" xfId="0" applyFont="1" applyBorder="1" applyAlignment="1">
      <alignment horizontal="center" vertical="center" wrapText="1"/>
    </xf>
    <xf numFmtId="0" fontId="23" fillId="0" borderId="33" xfId="0" applyFont="1" applyBorder="1" applyAlignment="1">
      <alignment horizontal="center" vertical="center" wrapText="1"/>
    </xf>
    <xf numFmtId="0" fontId="0" fillId="0" borderId="47" xfId="0" applyBorder="1" applyAlignment="1">
      <alignment horizontal="center"/>
    </xf>
    <xf numFmtId="0" fontId="0" fillId="0" borderId="65" xfId="0" applyBorder="1" applyAlignment="1">
      <alignment horizontal="center"/>
    </xf>
    <xf numFmtId="0" fontId="27" fillId="3" borderId="42"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34" fillId="0" borderId="47" xfId="0" applyFont="1" applyBorder="1" applyAlignment="1">
      <alignment horizontal="left"/>
    </xf>
    <xf numFmtId="0" fontId="34" fillId="0" borderId="65" xfId="0" applyFont="1" applyBorder="1" applyAlignment="1">
      <alignment horizontal="left"/>
    </xf>
    <xf numFmtId="0" fontId="34" fillId="0" borderId="33" xfId="0" applyFont="1" applyBorder="1" applyAlignment="1">
      <alignment horizontal="left"/>
    </xf>
    <xf numFmtId="0" fontId="14" fillId="3" borderId="52" xfId="0" applyFont="1" applyFill="1" applyBorder="1" applyAlignment="1">
      <alignment horizontal="center" vertical="center" wrapText="1"/>
    </xf>
    <xf numFmtId="0" fontId="14" fillId="3" borderId="69"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3" borderId="62"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68"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70" xfId="0" applyFont="1" applyFill="1" applyBorder="1" applyAlignment="1">
      <alignment horizontal="center" vertical="center" wrapText="1"/>
    </xf>
    <xf numFmtId="0" fontId="14" fillId="3" borderId="60" xfId="0" applyFont="1" applyFill="1" applyBorder="1" applyAlignment="1">
      <alignment horizontal="center" vertical="center" wrapText="1"/>
    </xf>
    <xf numFmtId="0" fontId="48" fillId="0" borderId="11" xfId="0" applyFont="1" applyBorder="1" applyAlignment="1">
      <alignment horizontal="left"/>
    </xf>
    <xf numFmtId="0" fontId="48" fillId="0" borderId="49" xfId="0" applyFont="1" applyBorder="1" applyAlignment="1">
      <alignment horizontal="left"/>
    </xf>
    <xf numFmtId="0" fontId="48" fillId="0" borderId="4" xfId="0" applyFont="1" applyBorder="1" applyAlignment="1">
      <alignment horizontal="left"/>
    </xf>
    <xf numFmtId="0" fontId="48" fillId="0" borderId="14" xfId="0" applyFont="1" applyBorder="1" applyAlignment="1">
      <alignment horizontal="left"/>
    </xf>
    <xf numFmtId="0" fontId="34" fillId="0" borderId="1" xfId="0" applyFont="1" applyBorder="1" applyAlignment="1">
      <alignment horizontal="center"/>
    </xf>
    <xf numFmtId="0" fontId="0" fillId="0" borderId="2" xfId="0" applyBorder="1" applyAlignment="1">
      <alignment horizontal="right"/>
    </xf>
    <xf numFmtId="0" fontId="26" fillId="5" borderId="47" xfId="0" applyFont="1" applyFill="1" applyBorder="1" applyAlignment="1" applyProtection="1">
      <alignment horizontal="center" vertical="center" wrapText="1"/>
      <protection locked="0"/>
    </xf>
    <xf numFmtId="0" fontId="26" fillId="5" borderId="65" xfId="0" applyFont="1" applyFill="1" applyBorder="1" applyAlignment="1" applyProtection="1">
      <alignment horizontal="center" vertical="center" wrapText="1"/>
      <protection locked="0"/>
    </xf>
    <xf numFmtId="0" fontId="26" fillId="5" borderId="33" xfId="0" applyFont="1" applyFill="1" applyBorder="1" applyAlignment="1" applyProtection="1">
      <alignment horizontal="center" vertical="center" wrapText="1"/>
      <protection locked="0"/>
    </xf>
    <xf numFmtId="0" fontId="16" fillId="0" borderId="0" xfId="0" applyFont="1" applyAlignment="1">
      <alignment horizontal="center"/>
    </xf>
    <xf numFmtId="0" fontId="26" fillId="5" borderId="40" xfId="0" applyFont="1" applyFill="1" applyBorder="1" applyAlignment="1" applyProtection="1">
      <alignment horizontal="center" vertical="center"/>
      <protection locked="0"/>
    </xf>
    <xf numFmtId="0" fontId="26" fillId="5" borderId="55" xfId="0" applyFont="1" applyFill="1" applyBorder="1" applyAlignment="1" applyProtection="1">
      <alignment horizontal="center" vertical="center"/>
      <protection locked="0"/>
    </xf>
    <xf numFmtId="0" fontId="26" fillId="5" borderId="31" xfId="0" applyFont="1" applyFill="1" applyBorder="1" applyAlignment="1" applyProtection="1">
      <alignment horizontal="center" vertical="center"/>
      <protection locked="0"/>
    </xf>
    <xf numFmtId="0" fontId="0" fillId="0" borderId="41" xfId="0" applyBorder="1" applyAlignment="1">
      <alignment horizontal="right"/>
    </xf>
    <xf numFmtId="0" fontId="0" fillId="0" borderId="56" xfId="0" applyBorder="1" applyAlignment="1">
      <alignment horizontal="right"/>
    </xf>
    <xf numFmtId="164" fontId="0" fillId="0" borderId="2" xfId="0" applyNumberFormat="1" applyBorder="1" applyAlignment="1">
      <alignment horizontal="center"/>
    </xf>
    <xf numFmtId="0" fontId="0" fillId="0" borderId="2" xfId="0" applyBorder="1" applyAlignment="1">
      <alignment horizontal="center"/>
    </xf>
    <xf numFmtId="0" fontId="2" fillId="0" borderId="12" xfId="0" applyFont="1" applyBorder="1" applyAlignment="1">
      <alignment horizontal="center" vertical="center" wrapText="1"/>
    </xf>
    <xf numFmtId="0" fontId="0" fillId="0" borderId="47" xfId="0" applyBorder="1" applyAlignment="1">
      <alignment horizontal="center" vertical="center" wrapText="1"/>
    </xf>
    <xf numFmtId="0" fontId="0" fillId="0" borderId="1" xfId="0" applyBorder="1" applyAlignment="1">
      <alignment horizontal="center" vertical="center" wrapText="1"/>
    </xf>
    <xf numFmtId="0" fontId="26" fillId="5" borderId="47" xfId="0" quotePrefix="1" applyFont="1" applyFill="1" applyBorder="1" applyAlignment="1" applyProtection="1">
      <alignment horizontal="center" vertical="center" wrapText="1"/>
      <protection locked="0"/>
    </xf>
    <xf numFmtId="9" fontId="3" fillId="7" borderId="40" xfId="3" applyFont="1" applyFill="1" applyBorder="1" applyAlignment="1">
      <alignment horizontal="center"/>
    </xf>
    <xf numFmtId="9" fontId="3" fillId="7" borderId="31" xfId="3" applyFont="1" applyFill="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xf>
    <xf numFmtId="0" fontId="0" fillId="0" borderId="71" xfId="0" applyBorder="1" applyAlignment="1">
      <alignment horizontal="center"/>
    </xf>
    <xf numFmtId="0" fontId="0" fillId="0" borderId="5" xfId="0" applyBorder="1" applyAlignment="1">
      <alignment horizontal="center"/>
    </xf>
    <xf numFmtId="168" fontId="5" fillId="7" borderId="0" xfId="1" applyNumberFormat="1" applyFont="1" applyFill="1" applyBorder="1" applyAlignment="1">
      <alignment horizontal="right"/>
    </xf>
    <xf numFmtId="165" fontId="7" fillId="6" borderId="47" xfId="2" applyFont="1" applyFill="1" applyBorder="1" applyAlignment="1">
      <alignment horizontal="center"/>
    </xf>
    <xf numFmtId="165" fontId="7" fillId="6" borderId="33" xfId="2" applyFont="1" applyFill="1" applyBorder="1" applyAlignment="1">
      <alignment horizontal="center"/>
    </xf>
    <xf numFmtId="0" fontId="39" fillId="8" borderId="40" xfId="0" applyFont="1" applyFill="1" applyBorder="1" applyAlignment="1">
      <alignment horizontal="left" vertical="center"/>
    </xf>
    <xf numFmtId="0" fontId="39" fillId="8" borderId="55" xfId="0" applyFont="1" applyFill="1" applyBorder="1" applyAlignment="1">
      <alignment horizontal="left" vertical="center"/>
    </xf>
    <xf numFmtId="0" fontId="49" fillId="8" borderId="55" xfId="0" applyFont="1" applyFill="1" applyBorder="1" applyAlignment="1">
      <alignment horizontal="center" vertical="center"/>
    </xf>
    <xf numFmtId="0" fontId="39" fillId="8" borderId="55" xfId="0" applyFont="1" applyFill="1" applyBorder="1" applyAlignment="1">
      <alignment horizontal="center" vertical="center" wrapText="1"/>
    </xf>
    <xf numFmtId="168" fontId="3" fillId="7" borderId="55" xfId="1" applyNumberFormat="1" applyFont="1" applyFill="1" applyBorder="1" applyAlignment="1">
      <alignment horizontal="right"/>
    </xf>
    <xf numFmtId="0" fontId="30" fillId="0" borderId="40" xfId="0" applyFont="1" applyBorder="1" applyAlignment="1">
      <alignment horizontal="center"/>
    </xf>
    <xf numFmtId="0" fontId="30" fillId="0" borderId="31" xfId="0" applyFont="1" applyBorder="1" applyAlignment="1">
      <alignment horizontal="center"/>
    </xf>
    <xf numFmtId="0" fontId="50" fillId="8" borderId="40" xfId="0" applyFont="1" applyFill="1" applyBorder="1" applyAlignment="1">
      <alignment horizontal="center" vertical="center"/>
    </xf>
    <xf numFmtId="0" fontId="50" fillId="8" borderId="55" xfId="0" applyFont="1" applyFill="1" applyBorder="1" applyAlignment="1">
      <alignment horizontal="center" vertical="center"/>
    </xf>
    <xf numFmtId="0" fontId="51" fillId="8" borderId="55" xfId="0" applyFont="1" applyFill="1" applyBorder="1" applyAlignment="1">
      <alignment horizontal="right" vertical="center"/>
    </xf>
    <xf numFmtId="0" fontId="7" fillId="6" borderId="3" xfId="0" applyFont="1" applyFill="1" applyBorder="1" applyAlignment="1">
      <alignment horizontal="center"/>
    </xf>
    <xf numFmtId="0" fontId="7" fillId="6" borderId="1" xfId="0" applyFont="1" applyFill="1" applyBorder="1" applyAlignment="1">
      <alignment horizontal="center"/>
    </xf>
    <xf numFmtId="165" fontId="7" fillId="7" borderId="17" xfId="2" applyNumberFormat="1" applyFont="1" applyFill="1" applyBorder="1" applyAlignment="1">
      <alignment horizontal="center"/>
    </xf>
    <xf numFmtId="165" fontId="7" fillId="7" borderId="39" xfId="2" applyNumberFormat="1" applyFont="1" applyFill="1" applyBorder="1" applyAlignment="1">
      <alignment horizontal="center"/>
    </xf>
    <xf numFmtId="167" fontId="7" fillId="6" borderId="42" xfId="1" applyNumberFormat="1" applyFont="1" applyFill="1" applyBorder="1" applyAlignment="1">
      <alignment horizontal="center"/>
    </xf>
    <xf numFmtId="167" fontId="7" fillId="6" borderId="58" xfId="1" applyNumberFormat="1" applyFont="1" applyFill="1" applyBorder="1" applyAlignment="1">
      <alignment horizontal="center"/>
    </xf>
    <xf numFmtId="0" fontId="2" fillId="6" borderId="49" xfId="0" applyFont="1" applyFill="1" applyBorder="1" applyAlignment="1">
      <alignment horizontal="center" vertical="center" wrapText="1"/>
    </xf>
    <xf numFmtId="0" fontId="2" fillId="6" borderId="50" xfId="0" applyFont="1" applyFill="1" applyBorder="1" applyAlignment="1">
      <alignment horizontal="center" vertical="center" wrapText="1"/>
    </xf>
    <xf numFmtId="0" fontId="7" fillId="7" borderId="40" xfId="0" applyFont="1" applyFill="1" applyBorder="1" applyAlignment="1">
      <alignment horizontal="center"/>
    </xf>
    <xf numFmtId="0" fontId="7" fillId="7" borderId="55" xfId="0" applyFont="1" applyFill="1" applyBorder="1" applyAlignment="1">
      <alignment horizontal="center"/>
    </xf>
    <xf numFmtId="0" fontId="7" fillId="7" borderId="39" xfId="0" applyFont="1" applyFill="1" applyBorder="1" applyAlignment="1">
      <alignment horizontal="center"/>
    </xf>
    <xf numFmtId="0" fontId="16" fillId="6" borderId="23" xfId="0" applyFont="1" applyFill="1" applyBorder="1" applyAlignment="1">
      <alignment horizontal="right"/>
    </xf>
    <xf numFmtId="0" fontId="16" fillId="6" borderId="37" xfId="0" applyFont="1" applyFill="1" applyBorder="1" applyAlignment="1">
      <alignment horizontal="right"/>
    </xf>
    <xf numFmtId="0" fontId="7" fillId="7" borderId="67" xfId="0" applyFont="1" applyFill="1" applyBorder="1" applyAlignment="1">
      <alignment horizontal="center" vertical="center" textRotation="255" wrapText="1"/>
    </xf>
    <xf numFmtId="0" fontId="7" fillId="7" borderId="72" xfId="0" applyFont="1" applyFill="1" applyBorder="1" applyAlignment="1">
      <alignment horizontal="center" vertical="center" textRotation="255" wrapText="1"/>
    </xf>
    <xf numFmtId="0" fontId="7" fillId="7" borderId="54" xfId="0" applyFont="1" applyFill="1" applyBorder="1" applyAlignment="1">
      <alignment horizontal="center" vertical="center" textRotation="255" wrapText="1"/>
    </xf>
    <xf numFmtId="0" fontId="7" fillId="0" borderId="63" xfId="0" applyFont="1" applyBorder="1" applyAlignment="1">
      <alignment horizontal="center" vertical="center" wrapText="1"/>
    </xf>
    <xf numFmtId="0" fontId="0" fillId="0" borderId="50" xfId="0" applyBorder="1" applyAlignment="1">
      <alignment horizontal="center" vertical="center" wrapText="1"/>
    </xf>
    <xf numFmtId="0" fontId="7" fillId="4" borderId="63" xfId="0" applyFont="1" applyFill="1" applyBorder="1" applyAlignment="1">
      <alignment horizontal="center" wrapText="1"/>
    </xf>
    <xf numFmtId="0" fontId="7" fillId="4" borderId="50" xfId="0" applyFont="1" applyFill="1" applyBorder="1" applyAlignment="1">
      <alignment horizontal="center" wrapText="1"/>
    </xf>
    <xf numFmtId="0" fontId="7" fillId="6" borderId="63" xfId="0" applyFont="1" applyFill="1" applyBorder="1" applyAlignment="1">
      <alignment horizontal="center" vertical="center" wrapText="1"/>
    </xf>
    <xf numFmtId="0" fontId="7" fillId="6" borderId="50" xfId="0" applyFont="1" applyFill="1" applyBorder="1" applyAlignment="1">
      <alignment horizontal="center" vertical="center" wrapText="1"/>
    </xf>
    <xf numFmtId="0" fontId="7" fillId="6" borderId="71" xfId="0" applyFont="1" applyFill="1" applyBorder="1" applyAlignment="1">
      <alignment horizontal="center"/>
    </xf>
    <xf numFmtId="0" fontId="7" fillId="6" borderId="5"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459915997881"/>
          <c:y val="0.101923172629181"/>
          <c:w val="0.695496719272099"/>
          <c:h val="0.869231585441317"/>
        </c:manualLayout>
      </c:layout>
      <c:barChart>
        <c:barDir val="bar"/>
        <c:grouping val="clustered"/>
        <c:varyColors val="1"/>
        <c:ser>
          <c:idx val="0"/>
          <c:order val="0"/>
          <c:spPr>
            <a:solidFill>
              <a:srgbClr val="9999FF"/>
            </a:solidFill>
            <a:ln w="12700">
              <a:solidFill>
                <a:srgbClr val="000000"/>
              </a:solidFill>
              <a:prstDash val="solid"/>
            </a:ln>
          </c:spPr>
          <c:invertIfNegative val="0"/>
          <c:dPt>
            <c:idx val="0"/>
            <c:invertIfNegative val="0"/>
            <c:bubble3D val="0"/>
          </c:dPt>
          <c:dPt>
            <c:idx val="1"/>
            <c:invertIfNegative val="0"/>
            <c:bubble3D val="0"/>
            <c:spPr>
              <a:solidFill>
                <a:srgbClr val="F20884"/>
              </a:solidFill>
              <a:ln w="12700">
                <a:solidFill>
                  <a:srgbClr val="000000"/>
                </a:solidFill>
                <a:prstDash val="solid"/>
              </a:ln>
            </c:spPr>
          </c:dPt>
          <c:dPt>
            <c:idx val="2"/>
            <c:invertIfNegative val="0"/>
            <c:bubble3D val="0"/>
            <c:spPr>
              <a:solidFill>
                <a:srgbClr val="CC99FF"/>
              </a:solidFill>
              <a:ln w="12700">
                <a:solidFill>
                  <a:srgbClr val="000000"/>
                </a:solidFill>
                <a:prstDash val="solid"/>
              </a:ln>
            </c:spPr>
          </c:dPt>
          <c:dPt>
            <c:idx val="3"/>
            <c:invertIfNegative val="0"/>
            <c:bubble3D val="0"/>
            <c:spPr>
              <a:solidFill>
                <a:srgbClr val="CCFFFF"/>
              </a:solidFill>
              <a:ln w="12700">
                <a:solidFill>
                  <a:srgbClr val="000000"/>
                </a:solidFill>
                <a:prstDash val="solid"/>
              </a:ln>
            </c:spPr>
          </c:dPt>
          <c:dPt>
            <c:idx val="4"/>
            <c:invertIfNegative val="0"/>
            <c:bubble3D val="0"/>
            <c:spPr>
              <a:solidFill>
                <a:srgbClr val="FFFF99"/>
              </a:solidFill>
              <a:ln w="12700">
                <a:solidFill>
                  <a:srgbClr val="000000"/>
                </a:solidFill>
                <a:prstDash val="solid"/>
              </a:ln>
            </c:spPr>
          </c:dPt>
          <c:dPt>
            <c:idx val="5"/>
            <c:invertIfNegative val="0"/>
            <c:bubble3D val="0"/>
            <c:spPr>
              <a:solidFill>
                <a:srgbClr val="0000D4"/>
              </a:solidFill>
              <a:ln w="12700">
                <a:solidFill>
                  <a:srgbClr val="000000"/>
                </a:solidFill>
                <a:prstDash val="solid"/>
              </a:ln>
            </c:spPr>
          </c:dPt>
          <c:dLbls>
            <c:spPr>
              <a:noFill/>
              <a:ln w="25400">
                <a:noFill/>
              </a:ln>
            </c:spPr>
            <c:txPr>
              <a:bodyPr/>
              <a:lstStyle/>
              <a:p>
                <a:pPr>
                  <a:defRPr sz="155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'1'!$M$6:$M$11</c:f>
              <c:strCache>
                <c:ptCount val="6"/>
                <c:pt idx="0">
                  <c:v>Annual Retail Sales</c:v>
                </c:pt>
                <c:pt idx="1">
                  <c:v>Annual Units</c:v>
                </c:pt>
                <c:pt idx="2">
                  <c:v>Revenue from Sales</c:v>
                </c:pt>
                <c:pt idx="3">
                  <c:v>Raw Material Costs</c:v>
                </c:pt>
                <c:pt idx="4">
                  <c:v>Other Operating Costs</c:v>
                </c:pt>
                <c:pt idx="5">
                  <c:v>Operating Profit</c:v>
                </c:pt>
              </c:strCache>
            </c:strRef>
          </c:cat>
          <c:val>
            <c:numRef>
              <c:f>'1'!$N$6:$N$11</c:f>
              <c:numCache>
                <c:formatCode>_(* #,##0_);_(* \(#,##0\);_(* "-"??_);_(@_)</c:formatCode>
                <c:ptCount val="6"/>
                <c:pt idx="0" formatCode="_(&quot;$&quot;* #,##0_);_(&quot;$&quot;* \(#,##0\);_(&quot;$&quot;* &quot;-&quot;??_);_(@_)">
                  <c:v>0.0</c:v>
                </c:pt>
                <c:pt idx="1">
                  <c:v>0.0</c:v>
                </c:pt>
                <c:pt idx="2" formatCode="_(&quot;$&quot;* #,##0_);_(&quot;$&quot;* \(#,##0\);_(&quot;$&quot;* &quot;-&quot;??_);_(@_)">
                  <c:v>0.0</c:v>
                </c:pt>
                <c:pt idx="3" formatCode="_(&quot;$&quot;* #,##0_);_(&quot;$&quot;* \(#,##0\);_(&quot;$&quot;* &quot;-&quot;??_);_(@_)">
                  <c:v>0.0</c:v>
                </c:pt>
                <c:pt idx="4" formatCode="_(&quot;$&quot;* #,##0_);_(&quot;$&quot;* \(#,##0\);_(&quot;$&quot;* &quot;-&quot;??_);_(@_)">
                  <c:v>0.0</c:v>
                </c:pt>
                <c:pt idx="5" formatCode="_(&quot;$&quot;* #,##0_);_(&quot;$&quot;* \(#,##0\);_(&quot;$&quot;* &quot;-&quot;??_);_(@_)">
                  <c:v>0.0</c:v>
                </c:pt>
              </c:numCache>
            </c:numRef>
          </c:val>
        </c:ser>
        <c:dLbls>
          <c:showLegendKey val="0"/>
          <c:showVal val="0"/>
          <c:showCatName val="0"/>
          <c:showSerName val="0"/>
          <c:showPercent val="0"/>
          <c:showBubbleSize val="0"/>
        </c:dLbls>
        <c:gapWidth val="0"/>
        <c:axId val="2104936264"/>
        <c:axId val="2104939864"/>
      </c:barChart>
      <c:catAx>
        <c:axId val="2104936264"/>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4939864"/>
        <c:crosses val="autoZero"/>
        <c:auto val="1"/>
        <c:lblAlgn val="ctr"/>
        <c:lblOffset val="100"/>
        <c:tickLblSkip val="1"/>
        <c:tickMarkSkip val="1"/>
        <c:noMultiLvlLbl val="0"/>
      </c:catAx>
      <c:valAx>
        <c:axId val="2104939864"/>
        <c:scaling>
          <c:orientation val="minMax"/>
        </c:scaling>
        <c:delete val="0"/>
        <c:axPos val="t"/>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4936264"/>
        <c:crosses val="autoZero"/>
        <c:crossBetween val="between"/>
        <c:minorUnit val="360.8479794464999"/>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c:pageMargins b="1.0" l="0.75" r="0.75" t="1.0"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00042385597"/>
          <c:y val="0.100775384522212"/>
          <c:w val="0.706598420204027"/>
          <c:h val="0.868218697422135"/>
        </c:manualLayout>
      </c:layout>
      <c:barChart>
        <c:barDir val="bar"/>
        <c:grouping val="clustered"/>
        <c:varyColors val="1"/>
        <c:ser>
          <c:idx val="0"/>
          <c:order val="0"/>
          <c:spPr>
            <a:solidFill>
              <a:srgbClr val="9999FF"/>
            </a:solidFill>
            <a:ln w="12700">
              <a:solidFill>
                <a:srgbClr val="000000"/>
              </a:solidFill>
              <a:prstDash val="solid"/>
            </a:ln>
          </c:spPr>
          <c:invertIfNegative val="0"/>
          <c:dPt>
            <c:idx val="0"/>
            <c:invertIfNegative val="0"/>
            <c:bubble3D val="0"/>
          </c:dPt>
          <c:dPt>
            <c:idx val="1"/>
            <c:invertIfNegative val="0"/>
            <c:bubble3D val="0"/>
            <c:spPr>
              <a:solidFill>
                <a:srgbClr val="F20884"/>
              </a:solidFill>
              <a:ln w="12700">
                <a:solidFill>
                  <a:srgbClr val="000000"/>
                </a:solidFill>
                <a:prstDash val="solid"/>
              </a:ln>
            </c:spPr>
          </c:dPt>
          <c:dPt>
            <c:idx val="2"/>
            <c:invertIfNegative val="0"/>
            <c:bubble3D val="0"/>
            <c:spPr>
              <a:solidFill>
                <a:srgbClr val="CC99FF"/>
              </a:solidFill>
              <a:ln w="12700">
                <a:solidFill>
                  <a:srgbClr val="000000"/>
                </a:solidFill>
                <a:prstDash val="solid"/>
              </a:ln>
            </c:spPr>
          </c:dPt>
          <c:dPt>
            <c:idx val="3"/>
            <c:invertIfNegative val="0"/>
            <c:bubble3D val="0"/>
            <c:spPr>
              <a:solidFill>
                <a:srgbClr val="CCFFFF"/>
              </a:solidFill>
              <a:ln w="12700">
                <a:solidFill>
                  <a:srgbClr val="000000"/>
                </a:solidFill>
                <a:prstDash val="solid"/>
              </a:ln>
            </c:spPr>
          </c:dPt>
          <c:dPt>
            <c:idx val="4"/>
            <c:invertIfNegative val="0"/>
            <c:bubble3D val="0"/>
            <c:spPr>
              <a:solidFill>
                <a:srgbClr val="FFFF99"/>
              </a:solidFill>
              <a:ln w="12700">
                <a:solidFill>
                  <a:srgbClr val="000000"/>
                </a:solidFill>
                <a:prstDash val="solid"/>
              </a:ln>
            </c:spPr>
          </c:dPt>
          <c:dPt>
            <c:idx val="5"/>
            <c:invertIfNegative val="0"/>
            <c:bubble3D val="0"/>
            <c:spPr>
              <a:solidFill>
                <a:srgbClr val="0000D4"/>
              </a:solidFill>
              <a:ln w="12700">
                <a:solidFill>
                  <a:srgbClr val="000000"/>
                </a:solidFill>
                <a:prstDash val="solid"/>
              </a:ln>
            </c:spPr>
          </c:dPt>
          <c:dLbls>
            <c:spPr>
              <a:noFill/>
              <a:ln w="25400">
                <a:noFill/>
              </a:ln>
            </c:spPr>
            <c:txPr>
              <a:bodyPr/>
              <a:lstStyle/>
              <a:p>
                <a:pPr>
                  <a:defRPr sz="15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'2'!$M$6:$M$11</c:f>
              <c:strCache>
                <c:ptCount val="6"/>
                <c:pt idx="0">
                  <c:v>Annual Retail Sales</c:v>
                </c:pt>
                <c:pt idx="1">
                  <c:v>Annual Units</c:v>
                </c:pt>
                <c:pt idx="2">
                  <c:v>Revenue from Sales</c:v>
                </c:pt>
                <c:pt idx="3">
                  <c:v>Raw Material Costs</c:v>
                </c:pt>
                <c:pt idx="4">
                  <c:v>Other Operating Costs</c:v>
                </c:pt>
                <c:pt idx="5">
                  <c:v>Operating Profit</c:v>
                </c:pt>
              </c:strCache>
            </c:strRef>
          </c:cat>
          <c:val>
            <c:numRef>
              <c:f>'2'!$N$6:$N$11</c:f>
              <c:numCache>
                <c:formatCode>_(* #,##0_);_(* \(#,##0\);_(* "-"??_);_(@_)</c:formatCode>
                <c:ptCount val="6"/>
                <c:pt idx="0" formatCode="_(&quot;$&quot;* #,##0_);_(&quot;$&quot;* \(#,##0\);_(&quot;$&quot;* &quot;-&quot;??_);_(@_)">
                  <c:v>0.0</c:v>
                </c:pt>
                <c:pt idx="1">
                  <c:v>0.0</c:v>
                </c:pt>
                <c:pt idx="2" formatCode="_(&quot;$&quot;* #,##0_);_(&quot;$&quot;* \(#,##0\);_(&quot;$&quot;* &quot;-&quot;??_);_(@_)">
                  <c:v>0.0</c:v>
                </c:pt>
                <c:pt idx="3" formatCode="_(&quot;$&quot;* #,##0_);_(&quot;$&quot;* \(#,##0\);_(&quot;$&quot;* &quot;-&quot;??_);_(@_)">
                  <c:v>0.0</c:v>
                </c:pt>
                <c:pt idx="4" formatCode="_(&quot;$&quot;* #,##0_);_(&quot;$&quot;* \(#,##0\);_(&quot;$&quot;* &quot;-&quot;??_);_(@_)">
                  <c:v>0.0</c:v>
                </c:pt>
                <c:pt idx="5" formatCode="_(&quot;$&quot;* #,##0_);_(&quot;$&quot;* \(#,##0\);_(&quot;$&quot;* &quot;-&quot;??_);_(@_)">
                  <c:v>0.0</c:v>
                </c:pt>
              </c:numCache>
            </c:numRef>
          </c:val>
        </c:ser>
        <c:dLbls>
          <c:showLegendKey val="0"/>
          <c:showVal val="0"/>
          <c:showCatName val="0"/>
          <c:showSerName val="0"/>
          <c:showPercent val="0"/>
          <c:showBubbleSize val="0"/>
        </c:dLbls>
        <c:gapWidth val="0"/>
        <c:axId val="2101414488"/>
        <c:axId val="2101410872"/>
      </c:barChart>
      <c:catAx>
        <c:axId val="2101414488"/>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1410872"/>
        <c:crosses val="autoZero"/>
        <c:auto val="1"/>
        <c:lblAlgn val="ctr"/>
        <c:lblOffset val="100"/>
        <c:tickLblSkip val="1"/>
        <c:tickMarkSkip val="1"/>
        <c:noMultiLvlLbl val="0"/>
      </c:catAx>
      <c:valAx>
        <c:axId val="2101410872"/>
        <c:scaling>
          <c:orientation val="minMax"/>
        </c:scaling>
        <c:delete val="0"/>
        <c:axPos val="t"/>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1414488"/>
        <c:crosses val="autoZero"/>
        <c:crossBetween val="between"/>
        <c:minorUnit val="360.8479794464999"/>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c:pageMargins b="1.0" l="0.75" r="0.75" t="1.0"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459915997881"/>
          <c:y val="0.100775384522212"/>
          <c:w val="0.704505744133136"/>
          <c:h val="0.868218697422135"/>
        </c:manualLayout>
      </c:layout>
      <c:barChart>
        <c:barDir val="bar"/>
        <c:grouping val="clustered"/>
        <c:varyColors val="1"/>
        <c:ser>
          <c:idx val="0"/>
          <c:order val="0"/>
          <c:spPr>
            <a:solidFill>
              <a:srgbClr val="9999FF"/>
            </a:solidFill>
            <a:ln w="12700">
              <a:solidFill>
                <a:srgbClr val="000000"/>
              </a:solidFill>
              <a:prstDash val="solid"/>
            </a:ln>
          </c:spPr>
          <c:invertIfNegative val="0"/>
          <c:dPt>
            <c:idx val="0"/>
            <c:invertIfNegative val="0"/>
            <c:bubble3D val="0"/>
          </c:dPt>
          <c:dPt>
            <c:idx val="1"/>
            <c:invertIfNegative val="0"/>
            <c:bubble3D val="0"/>
            <c:spPr>
              <a:solidFill>
                <a:srgbClr val="F20884"/>
              </a:solidFill>
              <a:ln w="12700">
                <a:solidFill>
                  <a:srgbClr val="000000"/>
                </a:solidFill>
                <a:prstDash val="solid"/>
              </a:ln>
            </c:spPr>
          </c:dPt>
          <c:dPt>
            <c:idx val="2"/>
            <c:invertIfNegative val="0"/>
            <c:bubble3D val="0"/>
            <c:spPr>
              <a:solidFill>
                <a:srgbClr val="CC99FF"/>
              </a:solidFill>
              <a:ln w="12700">
                <a:solidFill>
                  <a:srgbClr val="000000"/>
                </a:solidFill>
                <a:prstDash val="solid"/>
              </a:ln>
            </c:spPr>
          </c:dPt>
          <c:dPt>
            <c:idx val="3"/>
            <c:invertIfNegative val="0"/>
            <c:bubble3D val="0"/>
            <c:spPr>
              <a:solidFill>
                <a:srgbClr val="CCFFFF"/>
              </a:solidFill>
              <a:ln w="12700">
                <a:solidFill>
                  <a:srgbClr val="000000"/>
                </a:solidFill>
                <a:prstDash val="solid"/>
              </a:ln>
            </c:spPr>
          </c:dPt>
          <c:dPt>
            <c:idx val="4"/>
            <c:invertIfNegative val="0"/>
            <c:bubble3D val="0"/>
            <c:spPr>
              <a:solidFill>
                <a:srgbClr val="FFFF99"/>
              </a:solidFill>
              <a:ln w="12700">
                <a:solidFill>
                  <a:srgbClr val="000000"/>
                </a:solidFill>
                <a:prstDash val="solid"/>
              </a:ln>
            </c:spPr>
          </c:dPt>
          <c:dPt>
            <c:idx val="5"/>
            <c:invertIfNegative val="0"/>
            <c:bubble3D val="0"/>
            <c:spPr>
              <a:solidFill>
                <a:srgbClr val="0000D4"/>
              </a:solidFill>
              <a:ln w="12700">
                <a:solidFill>
                  <a:srgbClr val="000000"/>
                </a:solidFill>
                <a:prstDash val="solid"/>
              </a:ln>
            </c:spPr>
          </c:dPt>
          <c:dLbls>
            <c:spPr>
              <a:noFill/>
              <a:ln w="25400">
                <a:noFill/>
              </a:ln>
            </c:spPr>
            <c:txPr>
              <a:bodyPr/>
              <a:lstStyle/>
              <a:p>
                <a:pPr>
                  <a:defRPr sz="15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'3'!$M$6:$M$11</c:f>
              <c:strCache>
                <c:ptCount val="6"/>
                <c:pt idx="0">
                  <c:v>Annual Retail Sales</c:v>
                </c:pt>
                <c:pt idx="1">
                  <c:v>Annual Units</c:v>
                </c:pt>
                <c:pt idx="2">
                  <c:v>Revenue from Sales</c:v>
                </c:pt>
                <c:pt idx="3">
                  <c:v>Raw Material Costs</c:v>
                </c:pt>
                <c:pt idx="4">
                  <c:v>Other Operating Costs</c:v>
                </c:pt>
                <c:pt idx="5">
                  <c:v>Operating Profit</c:v>
                </c:pt>
              </c:strCache>
            </c:strRef>
          </c:cat>
          <c:val>
            <c:numRef>
              <c:f>'3'!$N$6:$N$11</c:f>
              <c:numCache>
                <c:formatCode>_(* #,##0_);_(* \(#,##0\);_(* "-"??_);_(@_)</c:formatCode>
                <c:ptCount val="6"/>
                <c:pt idx="0" formatCode="_(&quot;$&quot;* #,##0_);_(&quot;$&quot;* \(#,##0\);_(&quot;$&quot;* &quot;-&quot;??_);_(@_)">
                  <c:v>0.0</c:v>
                </c:pt>
                <c:pt idx="1">
                  <c:v>0.0</c:v>
                </c:pt>
                <c:pt idx="2" formatCode="_(&quot;$&quot;* #,##0_);_(&quot;$&quot;* \(#,##0\);_(&quot;$&quot;* &quot;-&quot;??_);_(@_)">
                  <c:v>0.0</c:v>
                </c:pt>
                <c:pt idx="3" formatCode="_(&quot;$&quot;* #,##0_);_(&quot;$&quot;* \(#,##0\);_(&quot;$&quot;* &quot;-&quot;??_);_(@_)">
                  <c:v>0.0</c:v>
                </c:pt>
                <c:pt idx="4" formatCode="_(&quot;$&quot;* #,##0_);_(&quot;$&quot;* \(#,##0\);_(&quot;$&quot;* &quot;-&quot;??_);_(@_)">
                  <c:v>0.0</c:v>
                </c:pt>
                <c:pt idx="5" formatCode="_(&quot;$&quot;* #,##0_);_(&quot;$&quot;* \(#,##0\);_(&quot;$&quot;* &quot;-&quot;??_);_(@_)">
                  <c:v>0.0</c:v>
                </c:pt>
              </c:numCache>
            </c:numRef>
          </c:val>
        </c:ser>
        <c:dLbls>
          <c:showLegendKey val="0"/>
          <c:showVal val="0"/>
          <c:showCatName val="0"/>
          <c:showSerName val="0"/>
          <c:showPercent val="0"/>
          <c:showBubbleSize val="0"/>
        </c:dLbls>
        <c:gapWidth val="0"/>
        <c:axId val="2101219144"/>
        <c:axId val="2101222776"/>
      </c:barChart>
      <c:catAx>
        <c:axId val="2101219144"/>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1222776"/>
        <c:crosses val="autoZero"/>
        <c:auto val="1"/>
        <c:lblAlgn val="ctr"/>
        <c:lblOffset val="100"/>
        <c:tickLblSkip val="1"/>
        <c:tickMarkSkip val="1"/>
        <c:noMultiLvlLbl val="0"/>
      </c:catAx>
      <c:valAx>
        <c:axId val="2101222776"/>
        <c:scaling>
          <c:orientation val="minMax"/>
        </c:scaling>
        <c:delete val="0"/>
        <c:axPos val="t"/>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1219144"/>
        <c:crosses val="autoZero"/>
        <c:crossBetween val="between"/>
        <c:minorUnit val="360.8479794464999"/>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c:pageMargins b="1.0" l="0.75" r="0.75" t="1.0" header="0.5" footer="0.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459915997881"/>
          <c:y val="0.100775384522212"/>
          <c:w val="0.704505744133136"/>
          <c:h val="0.868218697422135"/>
        </c:manualLayout>
      </c:layout>
      <c:barChart>
        <c:barDir val="bar"/>
        <c:grouping val="clustered"/>
        <c:varyColors val="1"/>
        <c:ser>
          <c:idx val="0"/>
          <c:order val="0"/>
          <c:spPr>
            <a:solidFill>
              <a:srgbClr val="9999FF"/>
            </a:solidFill>
            <a:ln w="12700">
              <a:solidFill>
                <a:srgbClr val="000000"/>
              </a:solidFill>
              <a:prstDash val="solid"/>
            </a:ln>
          </c:spPr>
          <c:invertIfNegative val="0"/>
          <c:dPt>
            <c:idx val="0"/>
            <c:invertIfNegative val="0"/>
            <c:bubble3D val="0"/>
          </c:dPt>
          <c:dPt>
            <c:idx val="1"/>
            <c:invertIfNegative val="0"/>
            <c:bubble3D val="0"/>
            <c:spPr>
              <a:solidFill>
                <a:srgbClr val="F20884"/>
              </a:solidFill>
              <a:ln w="12700">
                <a:solidFill>
                  <a:srgbClr val="000000"/>
                </a:solidFill>
                <a:prstDash val="solid"/>
              </a:ln>
            </c:spPr>
          </c:dPt>
          <c:dPt>
            <c:idx val="2"/>
            <c:invertIfNegative val="0"/>
            <c:bubble3D val="0"/>
            <c:spPr>
              <a:solidFill>
                <a:srgbClr val="CC99FF"/>
              </a:solidFill>
              <a:ln w="12700">
                <a:solidFill>
                  <a:srgbClr val="000000"/>
                </a:solidFill>
                <a:prstDash val="solid"/>
              </a:ln>
            </c:spPr>
          </c:dPt>
          <c:dPt>
            <c:idx val="3"/>
            <c:invertIfNegative val="0"/>
            <c:bubble3D val="0"/>
            <c:spPr>
              <a:solidFill>
                <a:srgbClr val="CCFFFF"/>
              </a:solidFill>
              <a:ln w="12700">
                <a:solidFill>
                  <a:srgbClr val="000000"/>
                </a:solidFill>
                <a:prstDash val="solid"/>
              </a:ln>
            </c:spPr>
          </c:dPt>
          <c:dPt>
            <c:idx val="4"/>
            <c:invertIfNegative val="0"/>
            <c:bubble3D val="0"/>
            <c:spPr>
              <a:solidFill>
                <a:srgbClr val="FFFF99"/>
              </a:solidFill>
              <a:ln w="12700">
                <a:solidFill>
                  <a:srgbClr val="000000"/>
                </a:solidFill>
                <a:prstDash val="solid"/>
              </a:ln>
            </c:spPr>
          </c:dPt>
          <c:dPt>
            <c:idx val="5"/>
            <c:invertIfNegative val="0"/>
            <c:bubble3D val="0"/>
            <c:spPr>
              <a:solidFill>
                <a:srgbClr val="0000D4"/>
              </a:solidFill>
              <a:ln w="12700">
                <a:solidFill>
                  <a:srgbClr val="000000"/>
                </a:solidFill>
                <a:prstDash val="solid"/>
              </a:ln>
            </c:spPr>
          </c:dPt>
          <c:dLbls>
            <c:spPr>
              <a:noFill/>
              <a:ln w="25400">
                <a:noFill/>
              </a:ln>
            </c:spPr>
            <c:txPr>
              <a:bodyPr/>
              <a:lstStyle/>
              <a:p>
                <a:pPr>
                  <a:defRPr sz="15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'4'!$M$6:$M$11</c:f>
              <c:strCache>
                <c:ptCount val="6"/>
                <c:pt idx="0">
                  <c:v>Annual Retail Sales</c:v>
                </c:pt>
                <c:pt idx="1">
                  <c:v>Annual Units</c:v>
                </c:pt>
                <c:pt idx="2">
                  <c:v>Revenue from Sales</c:v>
                </c:pt>
                <c:pt idx="3">
                  <c:v>Raw Material Costs</c:v>
                </c:pt>
                <c:pt idx="4">
                  <c:v>Other Operating Costs</c:v>
                </c:pt>
                <c:pt idx="5">
                  <c:v>Operating Profit</c:v>
                </c:pt>
              </c:strCache>
            </c:strRef>
          </c:cat>
          <c:val>
            <c:numRef>
              <c:f>'4'!$N$6:$N$11</c:f>
              <c:numCache>
                <c:formatCode>_(* #,##0_);_(* \(#,##0\);_(* "-"??_);_(@_)</c:formatCode>
                <c:ptCount val="6"/>
                <c:pt idx="0" formatCode="_(&quot;$&quot;* #,##0_);_(&quot;$&quot;* \(#,##0\);_(&quot;$&quot;* &quot;-&quot;??_);_(@_)">
                  <c:v>0.0</c:v>
                </c:pt>
                <c:pt idx="1">
                  <c:v>0.0</c:v>
                </c:pt>
                <c:pt idx="2" formatCode="_(&quot;$&quot;* #,##0_);_(&quot;$&quot;* \(#,##0\);_(&quot;$&quot;* &quot;-&quot;??_);_(@_)">
                  <c:v>0.0</c:v>
                </c:pt>
                <c:pt idx="3" formatCode="_(&quot;$&quot;* #,##0_);_(&quot;$&quot;* \(#,##0\);_(&quot;$&quot;* &quot;-&quot;??_);_(@_)">
                  <c:v>0.0</c:v>
                </c:pt>
                <c:pt idx="4" formatCode="_(&quot;$&quot;* #,##0_);_(&quot;$&quot;* \(#,##0\);_(&quot;$&quot;* &quot;-&quot;??_);_(@_)">
                  <c:v>0.0</c:v>
                </c:pt>
                <c:pt idx="5" formatCode="_(&quot;$&quot;* #,##0_);_(&quot;$&quot;* \(#,##0\);_(&quot;$&quot;* &quot;-&quot;??_);_(@_)">
                  <c:v>0.0</c:v>
                </c:pt>
              </c:numCache>
            </c:numRef>
          </c:val>
        </c:ser>
        <c:dLbls>
          <c:showLegendKey val="0"/>
          <c:showVal val="0"/>
          <c:showCatName val="0"/>
          <c:showSerName val="0"/>
          <c:showPercent val="0"/>
          <c:showBubbleSize val="0"/>
        </c:dLbls>
        <c:gapWidth val="0"/>
        <c:axId val="2101099288"/>
        <c:axId val="2101102936"/>
      </c:barChart>
      <c:catAx>
        <c:axId val="2101099288"/>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1102936"/>
        <c:crosses val="autoZero"/>
        <c:auto val="1"/>
        <c:lblAlgn val="ctr"/>
        <c:lblOffset val="100"/>
        <c:tickLblSkip val="1"/>
        <c:tickMarkSkip val="1"/>
        <c:noMultiLvlLbl val="0"/>
      </c:catAx>
      <c:valAx>
        <c:axId val="2101102936"/>
        <c:scaling>
          <c:orientation val="minMax"/>
        </c:scaling>
        <c:delete val="0"/>
        <c:axPos val="t"/>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1099288"/>
        <c:crosses val="autoZero"/>
        <c:crossBetween val="between"/>
        <c:minorUnit val="360.8479794464999"/>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c:pageMargins b="1.0" l="0.75" r="0.75" t="1.0" header="0.5" footer="0.5"/>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459915997881"/>
          <c:y val="0.100775384522212"/>
          <c:w val="0.704505744133136"/>
          <c:h val="0.868218697422135"/>
        </c:manualLayout>
      </c:layout>
      <c:barChart>
        <c:barDir val="bar"/>
        <c:grouping val="clustered"/>
        <c:varyColors val="1"/>
        <c:ser>
          <c:idx val="0"/>
          <c:order val="0"/>
          <c:spPr>
            <a:solidFill>
              <a:srgbClr val="9999FF"/>
            </a:solidFill>
            <a:ln w="12700">
              <a:solidFill>
                <a:srgbClr val="000000"/>
              </a:solidFill>
              <a:prstDash val="solid"/>
            </a:ln>
          </c:spPr>
          <c:invertIfNegative val="0"/>
          <c:dPt>
            <c:idx val="0"/>
            <c:invertIfNegative val="0"/>
            <c:bubble3D val="0"/>
          </c:dPt>
          <c:dPt>
            <c:idx val="1"/>
            <c:invertIfNegative val="0"/>
            <c:bubble3D val="0"/>
            <c:spPr>
              <a:solidFill>
                <a:srgbClr val="F20884"/>
              </a:solidFill>
              <a:ln w="12700">
                <a:solidFill>
                  <a:srgbClr val="000000"/>
                </a:solidFill>
                <a:prstDash val="solid"/>
              </a:ln>
            </c:spPr>
          </c:dPt>
          <c:dPt>
            <c:idx val="2"/>
            <c:invertIfNegative val="0"/>
            <c:bubble3D val="0"/>
            <c:spPr>
              <a:solidFill>
                <a:srgbClr val="CC99FF"/>
              </a:solidFill>
              <a:ln w="12700">
                <a:solidFill>
                  <a:srgbClr val="000000"/>
                </a:solidFill>
                <a:prstDash val="solid"/>
              </a:ln>
            </c:spPr>
          </c:dPt>
          <c:dPt>
            <c:idx val="3"/>
            <c:invertIfNegative val="0"/>
            <c:bubble3D val="0"/>
            <c:spPr>
              <a:solidFill>
                <a:srgbClr val="CCFFFF"/>
              </a:solidFill>
              <a:ln w="12700">
                <a:solidFill>
                  <a:srgbClr val="000000"/>
                </a:solidFill>
                <a:prstDash val="solid"/>
              </a:ln>
            </c:spPr>
          </c:dPt>
          <c:dPt>
            <c:idx val="4"/>
            <c:invertIfNegative val="0"/>
            <c:bubble3D val="0"/>
            <c:spPr>
              <a:solidFill>
                <a:srgbClr val="FFFF99"/>
              </a:solidFill>
              <a:ln w="12700">
                <a:solidFill>
                  <a:srgbClr val="000000"/>
                </a:solidFill>
                <a:prstDash val="solid"/>
              </a:ln>
            </c:spPr>
          </c:dPt>
          <c:dPt>
            <c:idx val="5"/>
            <c:invertIfNegative val="0"/>
            <c:bubble3D val="0"/>
            <c:spPr>
              <a:solidFill>
                <a:srgbClr val="0000D4"/>
              </a:solidFill>
              <a:ln w="12700">
                <a:solidFill>
                  <a:srgbClr val="000000"/>
                </a:solidFill>
                <a:prstDash val="solid"/>
              </a:ln>
            </c:spPr>
          </c:dPt>
          <c:dLbls>
            <c:spPr>
              <a:noFill/>
              <a:ln w="25400">
                <a:noFill/>
              </a:ln>
            </c:spPr>
            <c:txPr>
              <a:bodyPr/>
              <a:lstStyle/>
              <a:p>
                <a:pPr>
                  <a:defRPr sz="15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'5'!$M$6:$M$11</c:f>
              <c:strCache>
                <c:ptCount val="6"/>
                <c:pt idx="0">
                  <c:v>Annual Retail Sales</c:v>
                </c:pt>
                <c:pt idx="1">
                  <c:v>Annual Units</c:v>
                </c:pt>
                <c:pt idx="2">
                  <c:v>Revenue from Sales</c:v>
                </c:pt>
                <c:pt idx="3">
                  <c:v>Raw Material Costs</c:v>
                </c:pt>
                <c:pt idx="4">
                  <c:v>Other Operating Costs</c:v>
                </c:pt>
                <c:pt idx="5">
                  <c:v>Operating Profit</c:v>
                </c:pt>
              </c:strCache>
            </c:strRef>
          </c:cat>
          <c:val>
            <c:numRef>
              <c:f>'5'!$N$6:$N$11</c:f>
              <c:numCache>
                <c:formatCode>_(* #,##0_);_(* \(#,##0\);_(* "-"??_);_(@_)</c:formatCode>
                <c:ptCount val="6"/>
                <c:pt idx="0" formatCode="_(&quot;$&quot;* #,##0_);_(&quot;$&quot;* \(#,##0\);_(&quot;$&quot;* &quot;-&quot;??_);_(@_)">
                  <c:v>0.0</c:v>
                </c:pt>
                <c:pt idx="1">
                  <c:v>0.0</c:v>
                </c:pt>
                <c:pt idx="2" formatCode="_(&quot;$&quot;* #,##0_);_(&quot;$&quot;* \(#,##0\);_(&quot;$&quot;* &quot;-&quot;??_);_(@_)">
                  <c:v>0.0</c:v>
                </c:pt>
                <c:pt idx="3" formatCode="_(&quot;$&quot;* #,##0_);_(&quot;$&quot;* \(#,##0\);_(&quot;$&quot;* &quot;-&quot;??_);_(@_)">
                  <c:v>0.0</c:v>
                </c:pt>
                <c:pt idx="4" formatCode="_(&quot;$&quot;* #,##0_);_(&quot;$&quot;* \(#,##0\);_(&quot;$&quot;* &quot;-&quot;??_);_(@_)">
                  <c:v>0.0</c:v>
                </c:pt>
                <c:pt idx="5" formatCode="_(&quot;$&quot;* #,##0_);_(&quot;$&quot;* \(#,##0\);_(&quot;$&quot;* &quot;-&quot;??_);_(@_)">
                  <c:v>0.0</c:v>
                </c:pt>
              </c:numCache>
            </c:numRef>
          </c:val>
        </c:ser>
        <c:dLbls>
          <c:showLegendKey val="0"/>
          <c:showVal val="0"/>
          <c:showCatName val="0"/>
          <c:showSerName val="0"/>
          <c:showPercent val="0"/>
          <c:showBubbleSize val="0"/>
        </c:dLbls>
        <c:gapWidth val="0"/>
        <c:axId val="2105038680"/>
        <c:axId val="2105042280"/>
      </c:barChart>
      <c:catAx>
        <c:axId val="210503868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5042280"/>
        <c:crosses val="autoZero"/>
        <c:auto val="1"/>
        <c:lblAlgn val="ctr"/>
        <c:lblOffset val="100"/>
        <c:tickLblSkip val="1"/>
        <c:tickMarkSkip val="1"/>
        <c:noMultiLvlLbl val="0"/>
      </c:catAx>
      <c:valAx>
        <c:axId val="2105042280"/>
        <c:scaling>
          <c:orientation val="minMax"/>
        </c:scaling>
        <c:delete val="0"/>
        <c:axPos val="t"/>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5038680"/>
        <c:crosses val="autoZero"/>
        <c:crossBetween val="between"/>
        <c:minorUnit val="360.8479794464999"/>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c:pageMargins b="1.0" l="0.75" r="0.75" t="1.0" header="0.5" footer="0.5"/>
    <c:pageSetup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6020007673"/>
          <c:y val="0.16710875331565"/>
          <c:w val="0.691489874835168"/>
          <c:h val="0.795755968169761"/>
        </c:manualLayout>
      </c:layout>
      <c:barChart>
        <c:barDir val="bar"/>
        <c:grouping val="clustered"/>
        <c:varyColors val="1"/>
        <c:ser>
          <c:idx val="0"/>
          <c:order val="0"/>
          <c:spPr>
            <a:solidFill>
              <a:srgbClr val="9999FF"/>
            </a:solidFill>
            <a:ln w="12700">
              <a:solidFill>
                <a:srgbClr val="000000"/>
              </a:solidFill>
              <a:prstDash val="solid"/>
            </a:ln>
          </c:spPr>
          <c:invertIfNegative val="0"/>
          <c:dPt>
            <c:idx val="0"/>
            <c:invertIfNegative val="0"/>
            <c:bubble3D val="0"/>
          </c:dPt>
          <c:dPt>
            <c:idx val="1"/>
            <c:invertIfNegative val="0"/>
            <c:bubble3D val="0"/>
            <c:spPr>
              <a:solidFill>
                <a:srgbClr val="993366"/>
              </a:solidFill>
              <a:ln w="12700">
                <a:solidFill>
                  <a:srgbClr val="000000"/>
                </a:solidFill>
                <a:prstDash val="solid"/>
              </a:ln>
            </c:spPr>
          </c:dPt>
          <c:dPt>
            <c:idx val="2"/>
            <c:invertIfNegative val="0"/>
            <c:bubble3D val="0"/>
            <c:spPr>
              <a:solidFill>
                <a:srgbClr val="FFFFCC"/>
              </a:solidFill>
              <a:ln w="12700">
                <a:solidFill>
                  <a:srgbClr val="000000"/>
                </a:solidFill>
                <a:prstDash val="solid"/>
              </a:ln>
            </c:spPr>
          </c:dPt>
          <c:dPt>
            <c:idx val="3"/>
            <c:invertIfNegative val="0"/>
            <c:bubble3D val="0"/>
            <c:spPr>
              <a:solidFill>
                <a:srgbClr val="CCFFFF"/>
              </a:solidFill>
              <a:ln w="12700">
                <a:solidFill>
                  <a:srgbClr val="000000"/>
                </a:solidFill>
                <a:prstDash val="solid"/>
              </a:ln>
            </c:spPr>
          </c:dPt>
          <c:dPt>
            <c:idx val="4"/>
            <c:invertIfNegative val="0"/>
            <c:bubble3D val="0"/>
            <c:spPr>
              <a:solidFill>
                <a:srgbClr val="660066"/>
              </a:solidFill>
              <a:ln w="12700">
                <a:solidFill>
                  <a:srgbClr val="000000"/>
                </a:solidFill>
                <a:prstDash val="solid"/>
              </a:ln>
            </c:spPr>
          </c:dPt>
          <c:dPt>
            <c:idx val="5"/>
            <c:invertIfNegative val="0"/>
            <c:bubble3D val="0"/>
            <c:spPr>
              <a:solidFill>
                <a:srgbClr val="FF8080"/>
              </a:solidFill>
              <a:ln w="12700">
                <a:solidFill>
                  <a:srgbClr val="000000"/>
                </a:solidFill>
                <a:prstDash val="solid"/>
              </a:ln>
            </c:spPr>
          </c:dPt>
          <c:cat>
            <c:strRef>
              <c:f>Composite!$K$22:$K$27</c:f>
              <c:strCache>
                <c:ptCount val="6"/>
                <c:pt idx="0">
                  <c:v>Annual Retail Sales</c:v>
                </c:pt>
                <c:pt idx="1">
                  <c:v>Annual Units</c:v>
                </c:pt>
                <c:pt idx="2">
                  <c:v>Shipments</c:v>
                </c:pt>
                <c:pt idx="3">
                  <c:v>Raw Material Costs</c:v>
                </c:pt>
                <c:pt idx="4">
                  <c:v>Other Operating Costs</c:v>
                </c:pt>
                <c:pt idx="5">
                  <c:v>Operating Profit</c:v>
                </c:pt>
              </c:strCache>
            </c:strRef>
          </c:cat>
          <c:val>
            <c:numRef>
              <c:f>Composite!$M$22:$M$27</c:f>
              <c:numCache>
                <c:formatCode>_(* #,##0_);_(* \(#,##0\);_(* "-"??_);_(@_)</c:formatCode>
                <c:ptCount val="6"/>
                <c:pt idx="0" formatCode="_(&quot;$&quot;* #,##0_);_(&quot;$&quot;* \(#,##0\);_(&quot;$&quot;* &quot;-&quot;??_);_(@_)">
                  <c:v>0.0</c:v>
                </c:pt>
                <c:pt idx="1">
                  <c:v>0.0</c:v>
                </c:pt>
                <c:pt idx="2" formatCode="_(&quot;$&quot;* #,##0_);_(&quot;$&quot;* \(#,##0\);_(&quot;$&quot;* &quot;-&quot;??_);_(@_)">
                  <c:v>0.0</c:v>
                </c:pt>
                <c:pt idx="3" formatCode="_(&quot;$&quot;* #,##0_);_(&quot;$&quot;* \(#,##0\);_(&quot;$&quot;* &quot;-&quot;??_);_(@_)">
                  <c:v>0.0</c:v>
                </c:pt>
                <c:pt idx="4" formatCode="_(&quot;$&quot;* #,##0_);_(&quot;$&quot;* \(#,##0\);_(&quot;$&quot;* &quot;-&quot;??_);_(@_)">
                  <c:v>0.0</c:v>
                </c:pt>
                <c:pt idx="5" formatCode="_(&quot;$&quot;* #,##0_);_(&quot;$&quot;* \(#,##0\);_(&quot;$&quot;* &quot;-&quot;??_);_(@_)">
                  <c:v>0.0</c:v>
                </c:pt>
              </c:numCache>
            </c:numRef>
          </c:val>
        </c:ser>
        <c:dLbls>
          <c:showLegendKey val="0"/>
          <c:showVal val="0"/>
          <c:showCatName val="0"/>
          <c:showSerName val="0"/>
          <c:showPercent val="0"/>
          <c:showBubbleSize val="0"/>
        </c:dLbls>
        <c:gapWidth val="10"/>
        <c:overlap val="100"/>
        <c:axId val="2063060648"/>
        <c:axId val="2063074152"/>
      </c:barChart>
      <c:catAx>
        <c:axId val="206306064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63074152"/>
        <c:crosses val="autoZero"/>
        <c:auto val="1"/>
        <c:lblAlgn val="ctr"/>
        <c:lblOffset val="100"/>
        <c:tickLblSkip val="1"/>
        <c:tickMarkSkip val="1"/>
        <c:noMultiLvlLbl val="0"/>
      </c:catAx>
      <c:valAx>
        <c:axId val="2063074152"/>
        <c:scaling>
          <c:orientation val="minMax"/>
        </c:scaling>
        <c:delete val="0"/>
        <c:axPos val="t"/>
        <c:majorGridlines>
          <c:spPr>
            <a:ln w="3175">
              <a:solidFill>
                <a:srgbClr val="000000"/>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630606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0" l="0.75" r="0.75" t="1.0" header="0.5" footer="0.5"/>
    <c:pageSetup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Cash Flow Model </a:t>
            </a:r>
          </a:p>
        </c:rich>
      </c:tx>
      <c:overlay val="0"/>
      <c:spPr>
        <a:noFill/>
        <a:ln w="25400">
          <a:noFill/>
        </a:ln>
      </c:spPr>
    </c:title>
    <c:autoTitleDeleted val="0"/>
    <c:plotArea>
      <c:layout/>
      <c:barChart>
        <c:barDir val="col"/>
        <c:grouping val="clustered"/>
        <c:varyColors val="0"/>
        <c:ser>
          <c:idx val="0"/>
          <c:order val="0"/>
          <c:tx>
            <c:strRef>
              <c:f>Composite!$B$56</c:f>
              <c:strCache>
                <c:ptCount val="1"/>
                <c:pt idx="0">
                  <c:v>Cash Flow</c:v>
                </c:pt>
              </c:strCache>
            </c:strRef>
          </c:tx>
          <c:spPr>
            <a:solidFill>
              <a:srgbClr val="4F81BD"/>
            </a:solidFill>
            <a:ln w="25400">
              <a:noFill/>
            </a:ln>
          </c:spPr>
          <c:invertIfNegative val="0"/>
          <c:val>
            <c:numRef>
              <c:f>Composite!$C$56:$O$56</c:f>
              <c:numCache>
                <c:formatCode>_("$"* #,##0_);_("$"* \(#,##0\);_("$"* "-"??_);_(@_)</c:formatCode>
                <c:ptCount val="13"/>
                <c:pt idx="0">
                  <c:v>0.0</c:v>
                </c:pt>
                <c:pt idx="1">
                  <c:v>0.0</c:v>
                </c:pt>
                <c:pt idx="2">
                  <c:v>0.0</c:v>
                </c:pt>
                <c:pt idx="3">
                  <c:v>0.0</c:v>
                </c:pt>
                <c:pt idx="4">
                  <c:v>0.0</c:v>
                </c:pt>
                <c:pt idx="5">
                  <c:v>0.0</c:v>
                </c:pt>
                <c:pt idx="6">
                  <c:v>0.0</c:v>
                </c:pt>
                <c:pt idx="7">
                  <c:v>0.0</c:v>
                </c:pt>
                <c:pt idx="8">
                  <c:v>0.0</c:v>
                </c:pt>
                <c:pt idx="9">
                  <c:v>0.0</c:v>
                </c:pt>
                <c:pt idx="10">
                  <c:v>0.0</c:v>
                </c:pt>
                <c:pt idx="11">
                  <c:v>0.0</c:v>
                </c:pt>
                <c:pt idx="12">
                  <c:v>0.0</c:v>
                </c:pt>
              </c:numCache>
            </c:numRef>
          </c:val>
        </c:ser>
        <c:dLbls>
          <c:showLegendKey val="0"/>
          <c:showVal val="0"/>
          <c:showCatName val="0"/>
          <c:showSerName val="0"/>
          <c:showPercent val="0"/>
          <c:showBubbleSize val="0"/>
        </c:dLbls>
        <c:gapWidth val="150"/>
        <c:axId val="2063312376"/>
        <c:axId val="2063103432"/>
      </c:barChart>
      <c:catAx>
        <c:axId val="2063312376"/>
        <c:scaling>
          <c:orientation val="minMax"/>
        </c:scaling>
        <c:delete val="0"/>
        <c:axPos val="b"/>
        <c:numFmt formatCode="General" sourceLinked="1"/>
        <c:majorTickMark val="out"/>
        <c:minorTickMark val="none"/>
        <c:tickLblPos val="nextTo"/>
        <c:spPr>
          <a:ln w="3175">
            <a:solidFill>
              <a:srgbClr val="808080"/>
            </a:solidFill>
            <a:prstDash val="solid"/>
          </a:ln>
        </c:spPr>
        <c:crossAx val="2063103432"/>
        <c:crosses val="autoZero"/>
        <c:auto val="1"/>
        <c:lblAlgn val="ctr"/>
        <c:lblOffset val="100"/>
        <c:noMultiLvlLbl val="0"/>
      </c:catAx>
      <c:valAx>
        <c:axId val="2063103432"/>
        <c:scaling>
          <c:orientation val="minMax"/>
        </c:scaling>
        <c:delete val="0"/>
        <c:axPos val="l"/>
        <c:majorGridlines>
          <c:spPr>
            <a:ln w="3175">
              <a:solidFill>
                <a:srgbClr val="808080"/>
              </a:solidFill>
              <a:prstDash val="solid"/>
            </a:ln>
          </c:spPr>
        </c:majorGridlines>
        <c:numFmt formatCode="_(&quot;$&quot;* #,##0_);_(&quot;$&quot;* \(#,##0\);_(&quot;$&quot;* &quot;-&quot;??_);_(@_)" sourceLinked="1"/>
        <c:majorTickMark val="out"/>
        <c:minorTickMark val="none"/>
        <c:tickLblPos val="nextTo"/>
        <c:spPr>
          <a:ln w="3175">
            <a:solidFill>
              <a:srgbClr val="808080"/>
            </a:solidFill>
            <a:prstDash val="solid"/>
          </a:ln>
        </c:spPr>
        <c:crossAx val="2063312376"/>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 Id="rId2"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0</xdr:row>
      <xdr:rowOff>50800</xdr:rowOff>
    </xdr:from>
    <xdr:to>
      <xdr:col>1</xdr:col>
      <xdr:colOff>3390900</xdr:colOff>
      <xdr:row>0</xdr:row>
      <xdr:rowOff>622300</xdr:rowOff>
    </xdr:to>
    <xdr:pic>
      <xdr:nvPicPr>
        <xdr:cNvPr id="45880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50800"/>
          <a:ext cx="3581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3860800</xdr:colOff>
      <xdr:row>41</xdr:row>
      <xdr:rowOff>38100</xdr:rowOff>
    </xdr:from>
    <xdr:to>
      <xdr:col>3</xdr:col>
      <xdr:colOff>1638300</xdr:colOff>
      <xdr:row>41</xdr:row>
      <xdr:rowOff>673100</xdr:rowOff>
    </xdr:to>
    <xdr:pic>
      <xdr:nvPicPr>
        <xdr:cNvPr id="458806"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0200" y="7454900"/>
          <a:ext cx="394970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304800</xdr:colOff>
      <xdr:row>3</xdr:row>
      <xdr:rowOff>12700</xdr:rowOff>
    </xdr:from>
    <xdr:to>
      <xdr:col>16</xdr:col>
      <xdr:colOff>0</xdr:colOff>
      <xdr:row>28</xdr:row>
      <xdr:rowOff>12700</xdr:rowOff>
    </xdr:to>
    <xdr:graphicFrame macro="">
      <xdr:nvGraphicFramePr>
        <xdr:cNvPr id="447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114300</xdr:colOff>
      <xdr:row>12</xdr:row>
      <xdr:rowOff>25400</xdr:rowOff>
    </xdr:from>
    <xdr:to>
      <xdr:col>5</xdr:col>
      <xdr:colOff>254000</xdr:colOff>
      <xdr:row>13</xdr:row>
      <xdr:rowOff>88900</xdr:rowOff>
    </xdr:to>
    <xdr:sp macro="" textlink="">
      <xdr:nvSpPr>
        <xdr:cNvPr id="44714" name="AutoShape 2"/>
        <xdr:cNvSpPr>
          <a:spLocks noChangeArrowheads="1"/>
        </xdr:cNvSpPr>
      </xdr:nvSpPr>
      <xdr:spPr bwMode="auto">
        <a:xfrm>
          <a:off x="5295900" y="27432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44715" name="AutoShape 3"/>
        <xdr:cNvSpPr>
          <a:spLocks noChangeArrowheads="1"/>
        </xdr:cNvSpPr>
      </xdr:nvSpPr>
      <xdr:spPr bwMode="auto">
        <a:xfrm>
          <a:off x="5295900" y="47498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12</xdr:row>
      <xdr:rowOff>25400</xdr:rowOff>
    </xdr:from>
    <xdr:to>
      <xdr:col>5</xdr:col>
      <xdr:colOff>254000</xdr:colOff>
      <xdr:row>13</xdr:row>
      <xdr:rowOff>88900</xdr:rowOff>
    </xdr:to>
    <xdr:sp macro="" textlink="">
      <xdr:nvSpPr>
        <xdr:cNvPr id="44716" name="AutoShape 2"/>
        <xdr:cNvSpPr>
          <a:spLocks noChangeArrowheads="1"/>
        </xdr:cNvSpPr>
      </xdr:nvSpPr>
      <xdr:spPr bwMode="auto">
        <a:xfrm>
          <a:off x="5295900" y="27432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44717" name="AutoShape 3"/>
        <xdr:cNvSpPr>
          <a:spLocks noChangeArrowheads="1"/>
        </xdr:cNvSpPr>
      </xdr:nvSpPr>
      <xdr:spPr bwMode="auto">
        <a:xfrm>
          <a:off x="5295900" y="47498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12</xdr:row>
      <xdr:rowOff>25400</xdr:rowOff>
    </xdr:from>
    <xdr:to>
      <xdr:col>5</xdr:col>
      <xdr:colOff>139700</xdr:colOff>
      <xdr:row>13</xdr:row>
      <xdr:rowOff>101600</xdr:rowOff>
    </xdr:to>
    <xdr:sp macro="" textlink="">
      <xdr:nvSpPr>
        <xdr:cNvPr id="44718" name="AutoShape 2"/>
        <xdr:cNvSpPr>
          <a:spLocks noChangeArrowheads="1"/>
        </xdr:cNvSpPr>
      </xdr:nvSpPr>
      <xdr:spPr bwMode="auto">
        <a:xfrm>
          <a:off x="5295900" y="2743200"/>
          <a:ext cx="1435100" cy="342900"/>
        </a:xfrm>
        <a:prstGeom prst="rightArrow">
          <a:avLst>
            <a:gd name="adj1" fmla="val 50000"/>
            <a:gd name="adj2" fmla="val 11532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44719" name="AutoShape 3"/>
        <xdr:cNvSpPr>
          <a:spLocks noChangeArrowheads="1"/>
        </xdr:cNvSpPr>
      </xdr:nvSpPr>
      <xdr:spPr bwMode="auto">
        <a:xfrm>
          <a:off x="5295900" y="47498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0.02102</cdr:x>
      <cdr:y>0.01237</cdr:y>
    </cdr:from>
    <cdr:to>
      <cdr:x>0.24838</cdr:x>
      <cdr:y>0.08026</cdr:y>
    </cdr:to>
    <cdr:sp macro="" textlink="">
      <cdr:nvSpPr>
        <cdr:cNvPr id="45057" name="Text Box 1"/>
        <cdr:cNvSpPr txBox="1">
          <a:spLocks xmlns:a="http://schemas.openxmlformats.org/drawingml/2006/main" noChangeArrowheads="1"/>
        </cdr:cNvSpPr>
      </cdr:nvSpPr>
      <cdr:spPr bwMode="auto">
        <a:xfrm xmlns:a="http://schemas.openxmlformats.org/drawingml/2006/main">
          <a:off x="111908" y="64080"/>
          <a:ext cx="1137642" cy="3090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CF305"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US" sz="1200" b="1" i="0" u="none" strike="noStrike" baseline="0">
              <a:solidFill>
                <a:srgbClr val="000000"/>
              </a:solidFill>
              <a:latin typeface="Arial"/>
              <a:cs typeface="Arial"/>
            </a:rPr>
            <a:t>(000)</a:t>
          </a:r>
          <a:endParaRPr lang="en-US"/>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190500</xdr:colOff>
      <xdr:row>14</xdr:row>
      <xdr:rowOff>25400</xdr:rowOff>
    </xdr:from>
    <xdr:to>
      <xdr:col>16</xdr:col>
      <xdr:colOff>419100</xdr:colOff>
      <xdr:row>33</xdr:row>
      <xdr:rowOff>152400</xdr:rowOff>
    </xdr:to>
    <xdr:graphicFrame macro="">
      <xdr:nvGraphicFramePr>
        <xdr:cNvPr id="401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330200</xdr:colOff>
      <xdr:row>56</xdr:row>
      <xdr:rowOff>50800</xdr:rowOff>
    </xdr:from>
    <xdr:to>
      <xdr:col>15</xdr:col>
      <xdr:colOff>355600</xdr:colOff>
      <xdr:row>78</xdr:row>
      <xdr:rowOff>76200</xdr:rowOff>
    </xdr:to>
    <xdr:graphicFrame macro="">
      <xdr:nvGraphicFramePr>
        <xdr:cNvPr id="4010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165100</xdr:colOff>
      <xdr:row>3</xdr:row>
      <xdr:rowOff>50800</xdr:rowOff>
    </xdr:from>
    <xdr:to>
      <xdr:col>15</xdr:col>
      <xdr:colOff>546100</xdr:colOff>
      <xdr:row>27</xdr:row>
      <xdr:rowOff>304800</xdr:rowOff>
    </xdr:to>
    <xdr:graphicFrame macro="">
      <xdr:nvGraphicFramePr>
        <xdr:cNvPr id="3825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114300</xdr:colOff>
      <xdr:row>12</xdr:row>
      <xdr:rowOff>25400</xdr:rowOff>
    </xdr:from>
    <xdr:to>
      <xdr:col>5</xdr:col>
      <xdr:colOff>254000</xdr:colOff>
      <xdr:row>13</xdr:row>
      <xdr:rowOff>88900</xdr:rowOff>
    </xdr:to>
    <xdr:sp macro="" textlink="">
      <xdr:nvSpPr>
        <xdr:cNvPr id="38256" name="AutoShape 2"/>
        <xdr:cNvSpPr>
          <a:spLocks noChangeArrowheads="1"/>
        </xdr:cNvSpPr>
      </xdr:nvSpPr>
      <xdr:spPr bwMode="auto">
        <a:xfrm>
          <a:off x="5295900" y="27940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38257" name="AutoShape 3"/>
        <xdr:cNvSpPr>
          <a:spLocks noChangeArrowheads="1"/>
        </xdr:cNvSpPr>
      </xdr:nvSpPr>
      <xdr:spPr bwMode="auto">
        <a:xfrm>
          <a:off x="5295900" y="48006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wsDr>
</file>

<file path=xl/drawings/drawing3.xml><?xml version="1.0" encoding="utf-8"?>
<c:userShapes xmlns:c="http://schemas.openxmlformats.org/drawingml/2006/chart">
  <cdr:relSizeAnchor xmlns:cdr="http://schemas.openxmlformats.org/drawingml/2006/chartDrawing">
    <cdr:from>
      <cdr:x>0.02323</cdr:x>
      <cdr:y>0.01278</cdr:y>
    </cdr:from>
    <cdr:to>
      <cdr:x>0.24028</cdr:x>
      <cdr:y>0.08216</cdr:y>
    </cdr:to>
    <cdr:sp macro="" textlink="">
      <cdr:nvSpPr>
        <cdr:cNvPr id="38913" name="Text Box 1"/>
        <cdr:cNvSpPr txBox="1">
          <a:spLocks xmlns:a="http://schemas.openxmlformats.org/drawingml/2006/main" noChangeArrowheads="1"/>
        </cdr:cNvSpPr>
      </cdr:nvSpPr>
      <cdr:spPr bwMode="auto">
        <a:xfrm xmlns:a="http://schemas.openxmlformats.org/drawingml/2006/main">
          <a:off x="121009" y="65402"/>
          <a:ext cx="1068733" cy="3200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CF305"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US" sz="1200" b="1" i="0" u="none" strike="noStrike" baseline="0">
              <a:solidFill>
                <a:srgbClr val="000000"/>
              </a:solidFill>
              <a:latin typeface="Arial"/>
              <a:cs typeface="Arial"/>
            </a:rPr>
            <a:t>(000)</a:t>
          </a:r>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10</xdr:col>
      <xdr:colOff>304800</xdr:colOff>
      <xdr:row>3</xdr:row>
      <xdr:rowOff>12700</xdr:rowOff>
    </xdr:from>
    <xdr:to>
      <xdr:col>16</xdr:col>
      <xdr:colOff>0</xdr:colOff>
      <xdr:row>28</xdr:row>
      <xdr:rowOff>12700</xdr:rowOff>
    </xdr:to>
    <xdr:graphicFrame macro="">
      <xdr:nvGraphicFramePr>
        <xdr:cNvPr id="171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114300</xdr:colOff>
      <xdr:row>12</xdr:row>
      <xdr:rowOff>25400</xdr:rowOff>
    </xdr:from>
    <xdr:to>
      <xdr:col>5</xdr:col>
      <xdr:colOff>254000</xdr:colOff>
      <xdr:row>13</xdr:row>
      <xdr:rowOff>88900</xdr:rowOff>
    </xdr:to>
    <xdr:sp macro="" textlink="">
      <xdr:nvSpPr>
        <xdr:cNvPr id="1719" name="AutoShape 9"/>
        <xdr:cNvSpPr>
          <a:spLocks noChangeArrowheads="1"/>
        </xdr:cNvSpPr>
      </xdr:nvSpPr>
      <xdr:spPr bwMode="auto">
        <a:xfrm>
          <a:off x="5295900" y="27432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1720" name="AutoShape 10"/>
        <xdr:cNvSpPr>
          <a:spLocks noChangeArrowheads="1"/>
        </xdr:cNvSpPr>
      </xdr:nvSpPr>
      <xdr:spPr bwMode="auto">
        <a:xfrm>
          <a:off x="5295900" y="47498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12</xdr:row>
      <xdr:rowOff>25400</xdr:rowOff>
    </xdr:from>
    <xdr:to>
      <xdr:col>5</xdr:col>
      <xdr:colOff>254000</xdr:colOff>
      <xdr:row>13</xdr:row>
      <xdr:rowOff>88900</xdr:rowOff>
    </xdr:to>
    <xdr:sp macro="" textlink="">
      <xdr:nvSpPr>
        <xdr:cNvPr id="1721" name="AutoShape 2"/>
        <xdr:cNvSpPr>
          <a:spLocks noChangeArrowheads="1"/>
        </xdr:cNvSpPr>
      </xdr:nvSpPr>
      <xdr:spPr bwMode="auto">
        <a:xfrm>
          <a:off x="5295900" y="27432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1722" name="AutoShape 3"/>
        <xdr:cNvSpPr>
          <a:spLocks noChangeArrowheads="1"/>
        </xdr:cNvSpPr>
      </xdr:nvSpPr>
      <xdr:spPr bwMode="auto">
        <a:xfrm>
          <a:off x="5295900" y="47498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12</xdr:row>
      <xdr:rowOff>25400</xdr:rowOff>
    </xdr:from>
    <xdr:to>
      <xdr:col>5</xdr:col>
      <xdr:colOff>254000</xdr:colOff>
      <xdr:row>13</xdr:row>
      <xdr:rowOff>88900</xdr:rowOff>
    </xdr:to>
    <xdr:sp macro="" textlink="">
      <xdr:nvSpPr>
        <xdr:cNvPr id="1723" name="AutoShape 2"/>
        <xdr:cNvSpPr>
          <a:spLocks noChangeArrowheads="1"/>
        </xdr:cNvSpPr>
      </xdr:nvSpPr>
      <xdr:spPr bwMode="auto">
        <a:xfrm>
          <a:off x="5295900" y="27432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1724" name="AutoShape 3"/>
        <xdr:cNvSpPr>
          <a:spLocks noChangeArrowheads="1"/>
        </xdr:cNvSpPr>
      </xdr:nvSpPr>
      <xdr:spPr bwMode="auto">
        <a:xfrm>
          <a:off x="5295900" y="47498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wsDr>
</file>

<file path=xl/drawings/drawing5.xml><?xml version="1.0" encoding="utf-8"?>
<c:userShapes xmlns:c="http://schemas.openxmlformats.org/drawingml/2006/chart">
  <cdr:relSizeAnchor xmlns:cdr="http://schemas.openxmlformats.org/drawingml/2006/chartDrawing">
    <cdr:from>
      <cdr:x>0.02242</cdr:x>
      <cdr:y>0.01237</cdr:y>
    </cdr:from>
    <cdr:to>
      <cdr:x>0.24427</cdr:x>
      <cdr:y>0.08026</cdr:y>
    </cdr:to>
    <cdr:sp macro="" textlink="">
      <cdr:nvSpPr>
        <cdr:cNvPr id="2049" name="Text Box 1"/>
        <cdr:cNvSpPr txBox="1">
          <a:spLocks xmlns:a="http://schemas.openxmlformats.org/drawingml/2006/main" noChangeArrowheads="1"/>
        </cdr:cNvSpPr>
      </cdr:nvSpPr>
      <cdr:spPr bwMode="auto">
        <a:xfrm xmlns:a="http://schemas.openxmlformats.org/drawingml/2006/main">
          <a:off x="121009" y="64080"/>
          <a:ext cx="1130091" cy="3090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CF305"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US" sz="1450" b="1" i="0" u="none" strike="noStrike" baseline="0">
              <a:solidFill>
                <a:srgbClr val="000000"/>
              </a:solidFill>
              <a:latin typeface="Arial"/>
              <a:cs typeface="Arial"/>
            </a:rPr>
            <a:t>(000)</a:t>
          </a:r>
          <a:endParaRPr lang="en-US"/>
        </a:p>
      </cdr:txBody>
    </cdr:sp>
  </cdr:relSizeAnchor>
</c:userShapes>
</file>

<file path=xl/drawings/drawing6.xml><?xml version="1.0" encoding="utf-8"?>
<xdr:wsDr xmlns:xdr="http://schemas.openxmlformats.org/drawingml/2006/spreadsheetDrawing" xmlns:a="http://schemas.openxmlformats.org/drawingml/2006/main">
  <xdr:twoCellAnchor>
    <xdr:from>
      <xdr:col>10</xdr:col>
      <xdr:colOff>304800</xdr:colOff>
      <xdr:row>3</xdr:row>
      <xdr:rowOff>12700</xdr:rowOff>
    </xdr:from>
    <xdr:to>
      <xdr:col>16</xdr:col>
      <xdr:colOff>0</xdr:colOff>
      <xdr:row>28</xdr:row>
      <xdr:rowOff>12700</xdr:rowOff>
    </xdr:to>
    <xdr:graphicFrame macro="">
      <xdr:nvGraphicFramePr>
        <xdr:cNvPr id="365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114300</xdr:colOff>
      <xdr:row>12</xdr:row>
      <xdr:rowOff>25400</xdr:rowOff>
    </xdr:from>
    <xdr:to>
      <xdr:col>5</xdr:col>
      <xdr:colOff>254000</xdr:colOff>
      <xdr:row>13</xdr:row>
      <xdr:rowOff>88900</xdr:rowOff>
    </xdr:to>
    <xdr:sp macro="" textlink="">
      <xdr:nvSpPr>
        <xdr:cNvPr id="36522" name="AutoShape 2"/>
        <xdr:cNvSpPr>
          <a:spLocks noChangeArrowheads="1"/>
        </xdr:cNvSpPr>
      </xdr:nvSpPr>
      <xdr:spPr bwMode="auto">
        <a:xfrm>
          <a:off x="5295900" y="26670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36523" name="AutoShape 3"/>
        <xdr:cNvSpPr>
          <a:spLocks noChangeArrowheads="1"/>
        </xdr:cNvSpPr>
      </xdr:nvSpPr>
      <xdr:spPr bwMode="auto">
        <a:xfrm>
          <a:off x="5295900" y="46736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12</xdr:row>
      <xdr:rowOff>25400</xdr:rowOff>
    </xdr:from>
    <xdr:to>
      <xdr:col>5</xdr:col>
      <xdr:colOff>254000</xdr:colOff>
      <xdr:row>13</xdr:row>
      <xdr:rowOff>88900</xdr:rowOff>
    </xdr:to>
    <xdr:sp macro="" textlink="">
      <xdr:nvSpPr>
        <xdr:cNvPr id="36524" name="AutoShape 2"/>
        <xdr:cNvSpPr>
          <a:spLocks noChangeArrowheads="1"/>
        </xdr:cNvSpPr>
      </xdr:nvSpPr>
      <xdr:spPr bwMode="auto">
        <a:xfrm>
          <a:off x="5295900" y="26670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36525" name="AutoShape 3"/>
        <xdr:cNvSpPr>
          <a:spLocks noChangeArrowheads="1"/>
        </xdr:cNvSpPr>
      </xdr:nvSpPr>
      <xdr:spPr bwMode="auto">
        <a:xfrm>
          <a:off x="5295900" y="46736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12</xdr:row>
      <xdr:rowOff>25400</xdr:rowOff>
    </xdr:from>
    <xdr:to>
      <xdr:col>5</xdr:col>
      <xdr:colOff>254000</xdr:colOff>
      <xdr:row>13</xdr:row>
      <xdr:rowOff>88900</xdr:rowOff>
    </xdr:to>
    <xdr:sp macro="" textlink="">
      <xdr:nvSpPr>
        <xdr:cNvPr id="36526" name="AutoShape 2"/>
        <xdr:cNvSpPr>
          <a:spLocks noChangeArrowheads="1"/>
        </xdr:cNvSpPr>
      </xdr:nvSpPr>
      <xdr:spPr bwMode="auto">
        <a:xfrm>
          <a:off x="5295900" y="26670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36527" name="AutoShape 3"/>
        <xdr:cNvSpPr>
          <a:spLocks noChangeArrowheads="1"/>
        </xdr:cNvSpPr>
      </xdr:nvSpPr>
      <xdr:spPr bwMode="auto">
        <a:xfrm>
          <a:off x="5295900" y="46736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wsDr>
</file>

<file path=xl/drawings/drawing7.xml><?xml version="1.0" encoding="utf-8"?>
<c:userShapes xmlns:c="http://schemas.openxmlformats.org/drawingml/2006/chart">
  <cdr:relSizeAnchor xmlns:cdr="http://schemas.openxmlformats.org/drawingml/2006/chartDrawing">
    <cdr:from>
      <cdr:x>0.02274</cdr:x>
      <cdr:y>0.01237</cdr:y>
    </cdr:from>
    <cdr:to>
      <cdr:x>0.24518</cdr:x>
      <cdr:y>0.08001</cdr:y>
    </cdr:to>
    <cdr:sp macro="" textlink="">
      <cdr:nvSpPr>
        <cdr:cNvPr id="36865" name="Text Box 1"/>
        <cdr:cNvSpPr txBox="1">
          <a:spLocks xmlns:a="http://schemas.openxmlformats.org/drawingml/2006/main" noChangeArrowheads="1"/>
        </cdr:cNvSpPr>
      </cdr:nvSpPr>
      <cdr:spPr bwMode="auto">
        <a:xfrm xmlns:a="http://schemas.openxmlformats.org/drawingml/2006/main">
          <a:off x="119709" y="64080"/>
          <a:ext cx="1114239" cy="3078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CF305"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US" sz="1200" b="1" i="0" u="none" strike="noStrike" baseline="0">
              <a:solidFill>
                <a:srgbClr val="000000"/>
              </a:solidFill>
              <a:latin typeface="Arial"/>
              <a:cs typeface="Arial"/>
            </a:rPr>
            <a:t>(000)</a:t>
          </a:r>
          <a:endParaRPr lang="en-US"/>
        </a:p>
      </cdr:txBody>
    </cdr:sp>
  </cdr:relSizeAnchor>
</c:userShapes>
</file>

<file path=xl/drawings/drawing8.xml><?xml version="1.0" encoding="utf-8"?>
<xdr:wsDr xmlns:xdr="http://schemas.openxmlformats.org/drawingml/2006/spreadsheetDrawing" xmlns:a="http://schemas.openxmlformats.org/drawingml/2006/main">
  <xdr:twoCellAnchor>
    <xdr:from>
      <xdr:col>10</xdr:col>
      <xdr:colOff>190500</xdr:colOff>
      <xdr:row>3</xdr:row>
      <xdr:rowOff>88900</xdr:rowOff>
    </xdr:from>
    <xdr:to>
      <xdr:col>15</xdr:col>
      <xdr:colOff>469900</xdr:colOff>
      <xdr:row>28</xdr:row>
      <xdr:rowOff>88900</xdr:rowOff>
    </xdr:to>
    <xdr:graphicFrame macro="">
      <xdr:nvGraphicFramePr>
        <xdr:cNvPr id="344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114300</xdr:colOff>
      <xdr:row>12</xdr:row>
      <xdr:rowOff>25400</xdr:rowOff>
    </xdr:from>
    <xdr:to>
      <xdr:col>5</xdr:col>
      <xdr:colOff>254000</xdr:colOff>
      <xdr:row>13</xdr:row>
      <xdr:rowOff>88900</xdr:rowOff>
    </xdr:to>
    <xdr:sp macro="" textlink="">
      <xdr:nvSpPr>
        <xdr:cNvPr id="34474" name="AutoShape 2"/>
        <xdr:cNvSpPr>
          <a:spLocks noChangeArrowheads="1"/>
        </xdr:cNvSpPr>
      </xdr:nvSpPr>
      <xdr:spPr bwMode="auto">
        <a:xfrm>
          <a:off x="5295900" y="27432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34475" name="AutoShape 3"/>
        <xdr:cNvSpPr>
          <a:spLocks noChangeArrowheads="1"/>
        </xdr:cNvSpPr>
      </xdr:nvSpPr>
      <xdr:spPr bwMode="auto">
        <a:xfrm>
          <a:off x="5295900" y="47498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12</xdr:row>
      <xdr:rowOff>25400</xdr:rowOff>
    </xdr:from>
    <xdr:to>
      <xdr:col>5</xdr:col>
      <xdr:colOff>254000</xdr:colOff>
      <xdr:row>13</xdr:row>
      <xdr:rowOff>88900</xdr:rowOff>
    </xdr:to>
    <xdr:sp macro="" textlink="">
      <xdr:nvSpPr>
        <xdr:cNvPr id="34476" name="AutoShape 2"/>
        <xdr:cNvSpPr>
          <a:spLocks noChangeArrowheads="1"/>
        </xdr:cNvSpPr>
      </xdr:nvSpPr>
      <xdr:spPr bwMode="auto">
        <a:xfrm>
          <a:off x="5295900" y="27432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34477" name="AutoShape 3"/>
        <xdr:cNvSpPr>
          <a:spLocks noChangeArrowheads="1"/>
        </xdr:cNvSpPr>
      </xdr:nvSpPr>
      <xdr:spPr bwMode="auto">
        <a:xfrm>
          <a:off x="5295900" y="47498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12</xdr:row>
      <xdr:rowOff>25400</xdr:rowOff>
    </xdr:from>
    <xdr:to>
      <xdr:col>5</xdr:col>
      <xdr:colOff>254000</xdr:colOff>
      <xdr:row>13</xdr:row>
      <xdr:rowOff>88900</xdr:rowOff>
    </xdr:to>
    <xdr:sp macro="" textlink="">
      <xdr:nvSpPr>
        <xdr:cNvPr id="34478" name="AutoShape 2"/>
        <xdr:cNvSpPr>
          <a:spLocks noChangeArrowheads="1"/>
        </xdr:cNvSpPr>
      </xdr:nvSpPr>
      <xdr:spPr bwMode="auto">
        <a:xfrm>
          <a:off x="5295900" y="2743200"/>
          <a:ext cx="1549400" cy="330200"/>
        </a:xfrm>
        <a:prstGeom prst="rightArrow">
          <a:avLst>
            <a:gd name="adj1" fmla="val 50000"/>
            <a:gd name="adj2" fmla="val 11730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twoCellAnchor>
    <xdr:from>
      <xdr:col>4</xdr:col>
      <xdr:colOff>114300</xdr:colOff>
      <xdr:row>24</xdr:row>
      <xdr:rowOff>88900</xdr:rowOff>
    </xdr:from>
    <xdr:to>
      <xdr:col>5</xdr:col>
      <xdr:colOff>254000</xdr:colOff>
      <xdr:row>26</xdr:row>
      <xdr:rowOff>63500</xdr:rowOff>
    </xdr:to>
    <xdr:sp macro="" textlink="">
      <xdr:nvSpPr>
        <xdr:cNvPr id="34479" name="AutoShape 3"/>
        <xdr:cNvSpPr>
          <a:spLocks noChangeArrowheads="1"/>
        </xdr:cNvSpPr>
      </xdr:nvSpPr>
      <xdr:spPr bwMode="auto">
        <a:xfrm>
          <a:off x="5295900" y="4749800"/>
          <a:ext cx="1549400" cy="292100"/>
        </a:xfrm>
        <a:prstGeom prst="rightArrow">
          <a:avLst>
            <a:gd name="adj1" fmla="val 50000"/>
            <a:gd name="adj2" fmla="val 13260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rtlCol="0"/>
        <a:lstStyle/>
        <a:p>
          <a:pPr algn="ctr"/>
          <a:endParaRPr lang="en-US"/>
        </a:p>
      </xdr:txBody>
    </xdr:sp>
    <xdr:clientData/>
  </xdr:twoCellAnchor>
</xdr:wsDr>
</file>

<file path=xl/drawings/drawing9.xml><?xml version="1.0" encoding="utf-8"?>
<c:userShapes xmlns:c="http://schemas.openxmlformats.org/drawingml/2006/chart">
  <cdr:relSizeAnchor xmlns:cdr="http://schemas.openxmlformats.org/drawingml/2006/chartDrawing">
    <cdr:from>
      <cdr:x>0.02249</cdr:x>
      <cdr:y>0.01237</cdr:y>
    </cdr:from>
    <cdr:to>
      <cdr:x>0.24616</cdr:x>
      <cdr:y>0.08026</cdr:y>
    </cdr:to>
    <cdr:sp macro="" textlink="">
      <cdr:nvSpPr>
        <cdr:cNvPr id="34817" name="Text Box 1"/>
        <cdr:cNvSpPr txBox="1">
          <a:spLocks xmlns:a="http://schemas.openxmlformats.org/drawingml/2006/main" noChangeArrowheads="1"/>
        </cdr:cNvSpPr>
      </cdr:nvSpPr>
      <cdr:spPr bwMode="auto">
        <a:xfrm xmlns:a="http://schemas.openxmlformats.org/drawingml/2006/main">
          <a:off x="119709" y="64080"/>
          <a:ext cx="1122040" cy="3090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CF305"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US" sz="1200" b="1" i="0" u="none" strike="noStrike" baseline="0">
              <a:solidFill>
                <a:srgbClr val="000000"/>
              </a:solidFill>
              <a:latin typeface="Arial"/>
              <a:cs typeface="Arial"/>
            </a:rPr>
            <a:t>(000)</a:t>
          </a:r>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 Id="rId2"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42"/>
  <sheetViews>
    <sheetView showGridLines="0" tabSelected="1" workbookViewId="0">
      <selection activeCell="F40" sqref="F40"/>
    </sheetView>
  </sheetViews>
  <sheetFormatPr baseColWidth="10" defaultColWidth="8.83203125" defaultRowHeight="12" x14ac:dyDescent="0"/>
  <cols>
    <col min="1" max="1" width="3.6640625" customWidth="1"/>
    <col min="2" max="2" width="77.33203125" customWidth="1"/>
    <col min="3" max="3" width="3.6640625" customWidth="1"/>
    <col min="4" max="4" width="71.6640625" customWidth="1"/>
    <col min="5" max="5" width="3.6640625" customWidth="1"/>
  </cols>
  <sheetData>
    <row r="1" spans="1:5" ht="51" customHeight="1" thickBot="1">
      <c r="A1" s="415" t="s">
        <v>176</v>
      </c>
      <c r="B1" s="416"/>
      <c r="C1" s="416"/>
      <c r="D1" s="416"/>
      <c r="E1" s="417"/>
    </row>
    <row r="3" spans="1:5">
      <c r="B3" s="169" t="s">
        <v>131</v>
      </c>
    </row>
    <row r="4" spans="1:5">
      <c r="B4" s="169" t="s">
        <v>133</v>
      </c>
    </row>
    <row r="5" spans="1:5">
      <c r="B5" s="169" t="s">
        <v>132</v>
      </c>
    </row>
    <row r="6" spans="1:5">
      <c r="B6" s="169" t="s">
        <v>134</v>
      </c>
    </row>
    <row r="7" spans="1:5">
      <c r="B7" s="169"/>
    </row>
    <row r="8" spans="1:5" ht="21">
      <c r="B8" s="421" t="s">
        <v>152</v>
      </c>
      <c r="C8" s="421"/>
      <c r="D8" s="421"/>
    </row>
    <row r="10" spans="1:5">
      <c r="B10" s="149" t="s">
        <v>105</v>
      </c>
      <c r="D10" s="149" t="s">
        <v>121</v>
      </c>
    </row>
    <row r="12" spans="1:5">
      <c r="B12" s="169" t="s">
        <v>106</v>
      </c>
      <c r="D12" s="169" t="s">
        <v>122</v>
      </c>
    </row>
    <row r="13" spans="1:5">
      <c r="B13" s="169" t="s">
        <v>107</v>
      </c>
      <c r="D13" s="169" t="s">
        <v>151</v>
      </c>
    </row>
    <row r="14" spans="1:5">
      <c r="B14" s="169" t="s">
        <v>108</v>
      </c>
      <c r="D14" s="399" t="s">
        <v>123</v>
      </c>
    </row>
    <row r="15" spans="1:5">
      <c r="B15" s="169" t="s">
        <v>110</v>
      </c>
      <c r="D15" s="169"/>
    </row>
    <row r="16" spans="1:5">
      <c r="B16" s="169"/>
      <c r="D16" s="169" t="s">
        <v>149</v>
      </c>
    </row>
    <row r="17" spans="2:4">
      <c r="B17" s="169" t="s">
        <v>109</v>
      </c>
      <c r="D17" s="169"/>
    </row>
    <row r="18" spans="2:4">
      <c r="B18" s="169" t="s">
        <v>114</v>
      </c>
      <c r="D18" s="169" t="s">
        <v>124</v>
      </c>
    </row>
    <row r="19" spans="2:4">
      <c r="B19" s="169" t="s">
        <v>111</v>
      </c>
      <c r="D19" s="169" t="s">
        <v>126</v>
      </c>
    </row>
    <row r="20" spans="2:4">
      <c r="B20" s="169" t="s">
        <v>112</v>
      </c>
      <c r="D20" s="169" t="s">
        <v>125</v>
      </c>
    </row>
    <row r="21" spans="2:4">
      <c r="B21" s="169" t="s">
        <v>113</v>
      </c>
      <c r="D21" s="169"/>
    </row>
    <row r="22" spans="2:4">
      <c r="B22" s="169" t="s">
        <v>115</v>
      </c>
      <c r="D22" s="169" t="s">
        <v>127</v>
      </c>
    </row>
    <row r="23" spans="2:4">
      <c r="D23" s="169" t="s">
        <v>128</v>
      </c>
    </row>
    <row r="24" spans="2:4">
      <c r="B24" s="169" t="s">
        <v>116</v>
      </c>
      <c r="D24" s="169" t="s">
        <v>148</v>
      </c>
    </row>
    <row r="25" spans="2:4">
      <c r="B25" s="169" t="s">
        <v>117</v>
      </c>
      <c r="D25" s="169" t="s">
        <v>129</v>
      </c>
    </row>
    <row r="26" spans="2:4">
      <c r="B26" s="169" t="s">
        <v>118</v>
      </c>
      <c r="D26" s="169" t="s">
        <v>130</v>
      </c>
    </row>
    <row r="28" spans="2:4">
      <c r="B28" s="169" t="s">
        <v>119</v>
      </c>
    </row>
    <row r="29" spans="2:4">
      <c r="B29" s="169" t="s">
        <v>120</v>
      </c>
    </row>
    <row r="30" spans="2:4">
      <c r="B30" s="169"/>
    </row>
    <row r="31" spans="2:4">
      <c r="B31" s="169"/>
    </row>
    <row r="32" spans="2:4" ht="20.25" customHeight="1">
      <c r="B32" s="418" t="s">
        <v>135</v>
      </c>
      <c r="C32" s="418"/>
      <c r="D32" s="418"/>
    </row>
    <row r="33" spans="1:5" ht="13">
      <c r="B33" s="419" t="s">
        <v>142</v>
      </c>
      <c r="C33" s="419"/>
      <c r="D33" s="419"/>
    </row>
    <row r="34" spans="1:5" ht="13">
      <c r="B34" s="419" t="s">
        <v>136</v>
      </c>
      <c r="C34" s="419"/>
      <c r="D34" s="419"/>
    </row>
    <row r="35" spans="1:5" ht="13">
      <c r="B35" s="419" t="s">
        <v>139</v>
      </c>
      <c r="C35" s="419"/>
      <c r="D35" s="419"/>
    </row>
    <row r="36" spans="1:5" ht="13">
      <c r="B36" s="419" t="s">
        <v>141</v>
      </c>
      <c r="C36" s="419"/>
      <c r="D36" s="419"/>
    </row>
    <row r="37" spans="1:5" ht="13">
      <c r="B37" s="419" t="s">
        <v>140</v>
      </c>
      <c r="C37" s="419"/>
      <c r="D37" s="419"/>
    </row>
    <row r="38" spans="1:5" ht="13">
      <c r="B38" s="419" t="s">
        <v>137</v>
      </c>
      <c r="C38" s="419"/>
      <c r="D38" s="419"/>
    </row>
    <row r="39" spans="1:5" ht="13">
      <c r="B39" s="419" t="s">
        <v>143</v>
      </c>
      <c r="C39" s="419"/>
      <c r="D39" s="419"/>
    </row>
    <row r="40" spans="1:5" ht="13">
      <c r="B40" s="419" t="s">
        <v>138</v>
      </c>
      <c r="C40" s="419"/>
      <c r="D40" s="419"/>
    </row>
    <row r="41" spans="1:5" ht="40.5" customHeight="1" thickBot="1">
      <c r="B41" s="420" t="s">
        <v>168</v>
      </c>
      <c r="C41" s="420"/>
      <c r="D41" s="420"/>
    </row>
    <row r="42" spans="1:5" ht="54.75" customHeight="1" thickBot="1">
      <c r="A42" s="411"/>
      <c r="B42" s="412"/>
      <c r="C42" s="412"/>
      <c r="D42" s="412"/>
      <c r="E42" s="413"/>
    </row>
  </sheetData>
  <sheetProtection password="DA71" sheet="1" objects="1" scenarios="1" selectLockedCells="1" selectUnlockedCells="1"/>
  <mergeCells count="12">
    <mergeCell ref="B37:D37"/>
    <mergeCell ref="B41:D41"/>
    <mergeCell ref="B8:D8"/>
    <mergeCell ref="B39:D39"/>
    <mergeCell ref="B40:D40"/>
    <mergeCell ref="B38:D38"/>
    <mergeCell ref="B36:D36"/>
    <mergeCell ref="A1:E1"/>
    <mergeCell ref="B32:D32"/>
    <mergeCell ref="B33:D33"/>
    <mergeCell ref="B34:D34"/>
    <mergeCell ref="B35:D35"/>
  </mergeCells>
  <pageMargins left="0.7" right="0.7" top="0.75" bottom="0.75" header="0.3" footer="0.3"/>
  <pageSetup scale="75" orientation="landscape"/>
  <headerFooter>
    <oddFooter>&amp;CCopyright © 2015 Sellion Inc. All rights reserved.</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0"/>
  <sheetViews>
    <sheetView zoomScale="60" zoomScaleNormal="60" zoomScalePageLayoutView="60" workbookViewId="0">
      <selection activeCell="E1" sqref="E1:L1"/>
    </sheetView>
  </sheetViews>
  <sheetFormatPr baseColWidth="10" defaultColWidth="8.83203125" defaultRowHeight="12" x14ac:dyDescent="0"/>
  <cols>
    <col min="1" max="1" width="8.1640625" customWidth="1"/>
    <col min="2" max="2" width="31.33203125" customWidth="1"/>
    <col min="3" max="3" width="11.5" style="33" customWidth="1"/>
    <col min="4" max="4" width="17" style="34" customWidth="1"/>
    <col min="5" max="5" width="18.5" customWidth="1"/>
    <col min="6" max="6" width="11.6640625" customWidth="1"/>
    <col min="7" max="7" width="12" customWidth="1"/>
    <col min="8" max="8" width="12.5" customWidth="1"/>
    <col min="9" max="9" width="11.33203125" customWidth="1"/>
    <col min="10" max="11" width="13" customWidth="1"/>
    <col min="12" max="12" width="12.6640625" customWidth="1"/>
    <col min="13" max="13" width="14" customWidth="1"/>
    <col min="14" max="14" width="17.83203125" customWidth="1"/>
    <col min="15" max="15" width="18" customWidth="1"/>
    <col min="16" max="16" width="7.6640625" customWidth="1"/>
    <col min="17" max="17" width="1.5" customWidth="1"/>
    <col min="18" max="18" width="11.1640625" customWidth="1"/>
    <col min="19" max="19" width="5.83203125" customWidth="1"/>
  </cols>
  <sheetData>
    <row r="1" spans="1:15" s="169" customFormat="1" ht="57" customHeight="1" thickBot="1">
      <c r="A1" s="494" t="s">
        <v>150</v>
      </c>
      <c r="B1" s="495"/>
      <c r="C1" s="496"/>
      <c r="D1" s="167"/>
      <c r="E1" s="490" t="s">
        <v>169</v>
      </c>
      <c r="F1" s="491"/>
      <c r="G1" s="491"/>
      <c r="H1" s="491"/>
      <c r="I1" s="491"/>
      <c r="J1" s="491"/>
      <c r="K1" s="491"/>
      <c r="L1" s="492"/>
      <c r="M1" s="168"/>
      <c r="N1" s="168"/>
      <c r="O1" s="168"/>
    </row>
    <row r="2" spans="1:15" ht="28.75" hidden="1" customHeight="1" thickBot="1">
      <c r="B2" s="497" t="s">
        <v>74</v>
      </c>
      <c r="C2" s="498"/>
      <c r="D2" s="64"/>
      <c r="E2" s="12" t="s">
        <v>75</v>
      </c>
      <c r="F2" s="499"/>
      <c r="G2" s="500"/>
      <c r="H2" s="489" t="s">
        <v>76</v>
      </c>
      <c r="I2" s="489"/>
      <c r="J2" s="65">
        <f>+F2/10.99</f>
        <v>0</v>
      </c>
      <c r="K2" s="489" t="s">
        <v>77</v>
      </c>
      <c r="L2" s="489"/>
      <c r="M2" s="66">
        <f>+J2/12/6200</f>
        <v>0</v>
      </c>
      <c r="N2" s="63" t="s">
        <v>78</v>
      </c>
      <c r="O2" s="67">
        <f>+M2/4</f>
        <v>0</v>
      </c>
    </row>
    <row r="3" spans="1:15" ht="13" thickBot="1">
      <c r="C3" s="29"/>
      <c r="D3" s="29"/>
      <c r="E3" s="29"/>
      <c r="F3" s="29"/>
      <c r="G3" s="29"/>
      <c r="H3" s="29"/>
      <c r="I3" s="29"/>
      <c r="J3" s="29"/>
      <c r="K3" s="29"/>
      <c r="L3" s="493" t="s">
        <v>27</v>
      </c>
      <c r="M3" s="493"/>
      <c r="N3" s="493"/>
      <c r="O3" s="493"/>
    </row>
    <row r="4" spans="1:15" ht="21" customHeight="1" thickBot="1">
      <c r="A4" s="14" t="s">
        <v>17</v>
      </c>
      <c r="B4" s="467" t="s">
        <v>5</v>
      </c>
      <c r="C4" s="468"/>
      <c r="D4" s="351"/>
      <c r="E4" s="465" t="s">
        <v>41</v>
      </c>
      <c r="F4" s="465"/>
      <c r="G4" s="465"/>
      <c r="H4" s="465"/>
      <c r="I4" s="465"/>
      <c r="J4" s="465"/>
      <c r="K4" s="29"/>
      <c r="L4" s="29"/>
      <c r="M4" s="29"/>
    </row>
    <row r="5" spans="1:15" ht="12.75" customHeight="1" thickBot="1">
      <c r="E5" s="465"/>
      <c r="F5" s="465"/>
      <c r="G5" s="465"/>
      <c r="H5" s="465"/>
      <c r="I5" s="465"/>
      <c r="J5" s="465"/>
    </row>
    <row r="6" spans="1:15" ht="18.75" customHeight="1" thickBot="1">
      <c r="A6" s="422" t="s">
        <v>6</v>
      </c>
      <c r="B6" s="429" t="s">
        <v>29</v>
      </c>
      <c r="C6" s="430"/>
      <c r="D6" s="352"/>
      <c r="E6" s="466"/>
      <c r="F6" s="465"/>
      <c r="G6" s="465"/>
      <c r="H6" s="465"/>
      <c r="I6" s="465"/>
      <c r="J6" s="465"/>
      <c r="K6" s="9"/>
      <c r="M6" s="18" t="s">
        <v>22</v>
      </c>
      <c r="N6" s="19">
        <f>SUM(+D41*D4)/1000</f>
        <v>0</v>
      </c>
    </row>
    <row r="7" spans="1:15" ht="19.5" customHeight="1">
      <c r="A7" s="423"/>
      <c r="B7" s="429" t="s">
        <v>30</v>
      </c>
      <c r="C7" s="431"/>
      <c r="D7" s="171">
        <f>+D4*SUM(1-D6)</f>
        <v>0</v>
      </c>
      <c r="E7" s="465"/>
      <c r="F7" s="465"/>
      <c r="G7" s="465"/>
      <c r="H7" s="465"/>
      <c r="I7" s="465"/>
      <c r="J7" s="465"/>
      <c r="K7" s="9"/>
      <c r="M7" s="18" t="s">
        <v>23</v>
      </c>
      <c r="N7" s="20">
        <f>+D41/1000</f>
        <v>0</v>
      </c>
    </row>
    <row r="8" spans="1:15">
      <c r="A8" s="423"/>
      <c r="B8" s="432" t="s">
        <v>7</v>
      </c>
      <c r="C8" s="433"/>
      <c r="D8" s="434"/>
      <c r="K8" s="9"/>
      <c r="M8" s="18" t="s">
        <v>26</v>
      </c>
      <c r="N8" s="19">
        <f>+E41/1000</f>
        <v>0</v>
      </c>
    </row>
    <row r="9" spans="1:15" ht="22" customHeight="1" thickBot="1">
      <c r="A9" s="423"/>
      <c r="B9" s="469" t="s">
        <v>94</v>
      </c>
      <c r="C9" s="470"/>
      <c r="D9" s="471"/>
      <c r="K9" s="9"/>
      <c r="M9" s="18" t="s">
        <v>24</v>
      </c>
      <c r="N9" s="19">
        <f>+M41/1000</f>
        <v>0</v>
      </c>
    </row>
    <row r="10" spans="1:15" ht="19.75" customHeight="1" thickBot="1">
      <c r="A10" s="424"/>
      <c r="B10" s="484" t="s">
        <v>29</v>
      </c>
      <c r="C10" s="485"/>
      <c r="D10" s="353"/>
      <c r="F10" s="475" t="s">
        <v>84</v>
      </c>
      <c r="G10" s="476"/>
      <c r="H10" s="476"/>
      <c r="I10" s="477"/>
      <c r="J10" s="52"/>
      <c r="K10" s="9"/>
      <c r="M10" s="18" t="s">
        <v>25</v>
      </c>
      <c r="N10" s="19">
        <f>SUM(N41-M41)/1000</f>
        <v>0</v>
      </c>
    </row>
    <row r="11" spans="1:15" ht="19.75" customHeight="1" thickBot="1">
      <c r="A11" s="425"/>
      <c r="B11" s="486" t="s">
        <v>30</v>
      </c>
      <c r="C11" s="487"/>
      <c r="D11" s="170">
        <f>+D7*SUM(1-D10)</f>
        <v>0</v>
      </c>
      <c r="F11" s="478"/>
      <c r="G11" s="479"/>
      <c r="H11" s="479"/>
      <c r="I11" s="480"/>
      <c r="J11" s="488" t="s">
        <v>81</v>
      </c>
      <c r="K11" s="9"/>
      <c r="M11" s="18" t="s">
        <v>4</v>
      </c>
      <c r="N11" s="19">
        <f>+N8-N9-N10</f>
        <v>0</v>
      </c>
    </row>
    <row r="12" spans="1:15" ht="6.75" customHeight="1" thickBot="1">
      <c r="A12" s="21"/>
      <c r="B12" s="13"/>
      <c r="C12" s="35"/>
      <c r="D12" s="35"/>
      <c r="F12" s="481"/>
      <c r="G12" s="482"/>
      <c r="H12" s="482"/>
      <c r="I12" s="483"/>
      <c r="J12" s="488"/>
      <c r="K12" s="9"/>
      <c r="M12" s="18"/>
      <c r="N12" s="19"/>
    </row>
    <row r="13" spans="1:15" ht="21.75" customHeight="1" thickBot="1">
      <c r="A13" s="426" t="s">
        <v>31</v>
      </c>
      <c r="B13" s="441" t="s">
        <v>83</v>
      </c>
      <c r="C13" s="442"/>
      <c r="D13" s="351"/>
      <c r="F13" s="472" t="s">
        <v>34</v>
      </c>
      <c r="G13" s="473"/>
      <c r="H13" s="474"/>
      <c r="I13" s="356">
        <v>0</v>
      </c>
      <c r="J13" s="85" t="e">
        <f>1-(D13/I13)</f>
        <v>#DIV/0!</v>
      </c>
      <c r="K13" s="9"/>
    </row>
    <row r="14" spans="1:15">
      <c r="A14" s="427"/>
      <c r="B14" s="75" t="s">
        <v>53</v>
      </c>
      <c r="C14" s="354">
        <v>0.01</v>
      </c>
      <c r="D14" s="83">
        <f>+$D$11*C14</f>
        <v>0</v>
      </c>
      <c r="F14" s="80" t="str">
        <f>+B14</f>
        <v>terms</v>
      </c>
      <c r="G14" s="80"/>
      <c r="H14" s="81">
        <f>+C14</f>
        <v>0.01</v>
      </c>
      <c r="I14" s="84">
        <f>+$D$11*H14</f>
        <v>0</v>
      </c>
      <c r="J14" s="52"/>
      <c r="K14" s="9"/>
    </row>
    <row r="15" spans="1:15">
      <c r="A15" s="427"/>
      <c r="B15" s="438"/>
      <c r="C15" s="439"/>
      <c r="D15" s="440"/>
      <c r="F15" s="80"/>
      <c r="G15" s="80"/>
      <c r="H15" s="80"/>
      <c r="I15" s="80"/>
      <c r="K15" s="9"/>
      <c r="M15" s="18"/>
    </row>
    <row r="16" spans="1:15">
      <c r="A16" s="427"/>
      <c r="B16" s="435" t="s">
        <v>36</v>
      </c>
      <c r="C16" s="436"/>
      <c r="D16" s="437"/>
      <c r="F16" s="80"/>
      <c r="G16" s="80"/>
      <c r="H16" s="80"/>
      <c r="I16" s="80"/>
      <c r="K16" s="9"/>
    </row>
    <row r="17" spans="1:16">
      <c r="A17" s="427"/>
      <c r="B17" s="75" t="s">
        <v>42</v>
      </c>
      <c r="C17" s="355">
        <v>0.02</v>
      </c>
      <c r="D17" s="77">
        <f t="shared" ref="D17:D22" si="0">+$D$11*C17</f>
        <v>0</v>
      </c>
      <c r="F17" s="80" t="str">
        <f t="shared" ref="F17:F22" si="1">+B17</f>
        <v>G&amp;A  (damages included)</v>
      </c>
      <c r="G17" s="82"/>
      <c r="H17" s="76">
        <f t="shared" ref="H17:H22" si="2">+C17</f>
        <v>0.02</v>
      </c>
      <c r="I17" s="84">
        <f t="shared" ref="I17:I22" si="3">+$D$11*C17</f>
        <v>0</v>
      </c>
      <c r="K17" s="9"/>
    </row>
    <row r="18" spans="1:16">
      <c r="A18" s="427"/>
      <c r="B18" s="75" t="s">
        <v>38</v>
      </c>
      <c r="C18" s="355">
        <v>0.1</v>
      </c>
      <c r="D18" s="77">
        <f t="shared" si="0"/>
        <v>0</v>
      </c>
      <c r="F18" s="80" t="str">
        <f t="shared" si="1"/>
        <v>Distribution &amp; Warehousing</v>
      </c>
      <c r="G18" s="82"/>
      <c r="H18" s="76">
        <f t="shared" si="2"/>
        <v>0.1</v>
      </c>
      <c r="I18" s="84">
        <f t="shared" si="3"/>
        <v>0</v>
      </c>
      <c r="K18" s="9"/>
    </row>
    <row r="19" spans="1:16">
      <c r="A19" s="427"/>
      <c r="B19" s="75" t="s">
        <v>54</v>
      </c>
      <c r="C19" s="355">
        <v>0.1</v>
      </c>
      <c r="D19" s="77">
        <f t="shared" si="0"/>
        <v>0</v>
      </c>
      <c r="F19" s="80" t="str">
        <f t="shared" si="1"/>
        <v>Marketing (retailer)</v>
      </c>
      <c r="G19" s="82"/>
      <c r="H19" s="76">
        <f t="shared" si="2"/>
        <v>0.1</v>
      </c>
      <c r="I19" s="84">
        <f t="shared" si="3"/>
        <v>0</v>
      </c>
      <c r="K19" s="9"/>
    </row>
    <row r="20" spans="1:16">
      <c r="A20" s="427"/>
      <c r="B20" s="75" t="s">
        <v>43</v>
      </c>
      <c r="C20" s="355">
        <v>0</v>
      </c>
      <c r="D20" s="77">
        <f t="shared" si="0"/>
        <v>0</v>
      </c>
      <c r="F20" s="80" t="str">
        <f t="shared" si="1"/>
        <v>Marketing (consumer)</v>
      </c>
      <c r="G20" s="82"/>
      <c r="H20" s="76">
        <f t="shared" si="2"/>
        <v>0</v>
      </c>
      <c r="I20" s="84">
        <f t="shared" si="3"/>
        <v>0</v>
      </c>
      <c r="K20" s="9"/>
    </row>
    <row r="21" spans="1:16">
      <c r="A21" s="427"/>
      <c r="B21" s="75" t="s">
        <v>33</v>
      </c>
      <c r="C21" s="355">
        <v>0.08</v>
      </c>
      <c r="D21" s="77">
        <f t="shared" si="0"/>
        <v>0</v>
      </c>
      <c r="F21" s="80" t="str">
        <f t="shared" si="1"/>
        <v>Sales Commission</v>
      </c>
      <c r="G21" s="82"/>
      <c r="H21" s="76">
        <f t="shared" si="2"/>
        <v>0.08</v>
      </c>
      <c r="I21" s="84">
        <f t="shared" si="3"/>
        <v>0</v>
      </c>
      <c r="K21" s="9"/>
    </row>
    <row r="22" spans="1:16">
      <c r="A22" s="427"/>
      <c r="B22" s="78" t="s">
        <v>86</v>
      </c>
      <c r="C22" s="355">
        <v>0</v>
      </c>
      <c r="D22" s="79">
        <f t="shared" si="0"/>
        <v>0</v>
      </c>
      <c r="F22" s="80" t="str">
        <f t="shared" si="1"/>
        <v>Other</v>
      </c>
      <c r="G22" s="82"/>
      <c r="H22" s="76">
        <f t="shared" si="2"/>
        <v>0</v>
      </c>
      <c r="I22" s="84">
        <f t="shared" si="3"/>
        <v>0</v>
      </c>
      <c r="K22" s="9"/>
    </row>
    <row r="23" spans="1:16">
      <c r="A23" s="427"/>
      <c r="B23" s="62"/>
      <c r="C23" s="36"/>
      <c r="D23" s="59"/>
      <c r="F23" s="80"/>
      <c r="G23" s="82"/>
      <c r="H23" s="76"/>
      <c r="I23" s="37"/>
      <c r="K23" s="9"/>
    </row>
    <row r="24" spans="1:16">
      <c r="A24" s="427"/>
      <c r="B24" s="16" t="s">
        <v>3</v>
      </c>
      <c r="C24" s="36" t="e">
        <f>+D24/D11</f>
        <v>#DIV/0!</v>
      </c>
      <c r="D24" s="59">
        <f>SUM(D13:D22)</f>
        <v>0</v>
      </c>
      <c r="F24" s="6"/>
      <c r="G24" s="7" t="s">
        <v>3</v>
      </c>
      <c r="H24" s="36" t="e">
        <f>+I24/D11</f>
        <v>#DIV/0!</v>
      </c>
      <c r="I24" s="37">
        <f>SUM(I13:I22)</f>
        <v>0</v>
      </c>
      <c r="K24" s="9"/>
    </row>
    <row r="25" spans="1:16">
      <c r="A25" s="427"/>
      <c r="B25" s="62"/>
      <c r="C25" s="36"/>
      <c r="D25" s="59"/>
      <c r="F25" s="6"/>
      <c r="G25" s="7"/>
      <c r="H25" s="36"/>
      <c r="I25" s="37"/>
      <c r="K25" s="9"/>
    </row>
    <row r="26" spans="1:16" ht="13" thickBot="1">
      <c r="A26" s="428"/>
      <c r="B26" s="17" t="s">
        <v>4</v>
      </c>
      <c r="C26" s="60" t="e">
        <f>+D26/D11</f>
        <v>#DIV/0!</v>
      </c>
      <c r="D26" s="61">
        <f>+D11-D24</f>
        <v>0</v>
      </c>
      <c r="F26" s="24"/>
      <c r="G26" s="25" t="s">
        <v>4</v>
      </c>
      <c r="H26" s="38" t="e">
        <f>+I26/D11</f>
        <v>#DIV/0!</v>
      </c>
      <c r="I26" s="39">
        <f>+D11-I24</f>
        <v>0</v>
      </c>
      <c r="K26" s="13"/>
    </row>
    <row r="27" spans="1:16" ht="22.5" customHeight="1" thickBot="1">
      <c r="A27" s="22"/>
      <c r="B27" s="23"/>
      <c r="C27" s="40"/>
      <c r="D27" s="41"/>
      <c r="F27" s="443" t="s">
        <v>35</v>
      </c>
      <c r="G27" s="444"/>
      <c r="H27" s="26" t="e">
        <f>IF(H26&lt;=5%,"NO","YES")</f>
        <v>#DIV/0!</v>
      </c>
      <c r="I27" s="27" t="str">
        <f>IF(I26&lt;=0.1,"NO","YES")</f>
        <v>NO</v>
      </c>
      <c r="J27" s="86" t="s">
        <v>80</v>
      </c>
      <c r="K27" s="13"/>
    </row>
    <row r="28" spans="1:16" ht="22" thickBot="1">
      <c r="A28" s="22"/>
      <c r="B28" s="445" t="s">
        <v>28</v>
      </c>
      <c r="C28" s="446"/>
      <c r="D28" s="357"/>
      <c r="E28" s="307" t="s">
        <v>100</v>
      </c>
      <c r="K28" s="13"/>
    </row>
    <row r="29" spans="1:16" ht="22.5" customHeight="1" thickBot="1">
      <c r="B29" s="300" t="s">
        <v>96</v>
      </c>
      <c r="C29" s="358">
        <v>0</v>
      </c>
      <c r="D29" s="301" t="s">
        <v>97</v>
      </c>
      <c r="E29" s="359">
        <v>0</v>
      </c>
    </row>
    <row r="30" spans="1:16" ht="68.25" customHeight="1" thickBot="1">
      <c r="A30" s="14" t="s">
        <v>18</v>
      </c>
      <c r="B30" s="162" t="s">
        <v>39</v>
      </c>
      <c r="C30" s="163" t="s">
        <v>2</v>
      </c>
      <c r="D30" s="157" t="s">
        <v>13</v>
      </c>
      <c r="E30" s="164" t="s">
        <v>14</v>
      </c>
      <c r="F30" s="121" t="str">
        <f>+B$14</f>
        <v>terms</v>
      </c>
      <c r="G30" s="121" t="str">
        <f>+B$17</f>
        <v>G&amp;A  (damages included)</v>
      </c>
      <c r="H30" s="121" t="str">
        <f>+B$18</f>
        <v>Distribution &amp; Warehousing</v>
      </c>
      <c r="I30" s="121" t="str">
        <f>+B$19</f>
        <v>Marketing (retailer)</v>
      </c>
      <c r="J30" s="121" t="str">
        <f>+B$20</f>
        <v>Marketing (consumer)</v>
      </c>
      <c r="K30" s="121" t="str">
        <f>+B$21</f>
        <v>Sales Commission</v>
      </c>
      <c r="L30" s="121" t="str">
        <f>+B$22</f>
        <v>Other</v>
      </c>
      <c r="M30" s="121" t="str">
        <f>+B$13</f>
        <v xml:space="preserve">Base MFR Cost/Unit </v>
      </c>
      <c r="N30" s="165" t="str">
        <f>+B$24</f>
        <v>Total Cost of Goods</v>
      </c>
      <c r="O30" s="160" t="s">
        <v>72</v>
      </c>
      <c r="P30" s="161" t="s">
        <v>12</v>
      </c>
    </row>
    <row r="31" spans="1:16" ht="13" thickBot="1">
      <c r="A31" s="68"/>
      <c r="B31" s="330" t="s">
        <v>101</v>
      </c>
      <c r="C31" s="95"/>
      <c r="D31" s="96"/>
      <c r="E31" s="97"/>
      <c r="F31" s="97"/>
      <c r="G31" s="97"/>
      <c r="H31" s="97"/>
      <c r="I31" s="97"/>
      <c r="J31" s="97"/>
      <c r="K31" s="97"/>
      <c r="L31" s="98"/>
      <c r="M31" s="97"/>
      <c r="N31" s="178"/>
      <c r="O31" s="99"/>
      <c r="P31" s="100"/>
    </row>
    <row r="32" spans="1:16" ht="28" customHeight="1">
      <c r="A32" s="451" t="s">
        <v>32</v>
      </c>
      <c r="B32" s="360" t="s">
        <v>88</v>
      </c>
      <c r="C32" s="328">
        <f>+C51</f>
        <v>0</v>
      </c>
      <c r="D32" s="207">
        <f>+D50</f>
        <v>0</v>
      </c>
      <c r="E32" s="207">
        <f>+E50</f>
        <v>0</v>
      </c>
      <c r="F32" s="208">
        <f>+F51</f>
        <v>0</v>
      </c>
      <c r="G32" s="208">
        <f t="shared" ref="G32:M32" si="4">+G51</f>
        <v>0</v>
      </c>
      <c r="H32" s="208">
        <f t="shared" si="4"/>
        <v>0</v>
      </c>
      <c r="I32" s="208">
        <f t="shared" si="4"/>
        <v>0</v>
      </c>
      <c r="J32" s="208">
        <f t="shared" si="4"/>
        <v>0</v>
      </c>
      <c r="K32" s="208">
        <f t="shared" si="4"/>
        <v>0</v>
      </c>
      <c r="L32" s="208">
        <f t="shared" si="4"/>
        <v>0</v>
      </c>
      <c r="M32" s="209">
        <f t="shared" si="4"/>
        <v>0</v>
      </c>
      <c r="N32" s="235">
        <f>SUM(F32:M32)</f>
        <v>0</v>
      </c>
      <c r="O32" s="210">
        <f>+E32-N32</f>
        <v>0</v>
      </c>
      <c r="P32" s="211" t="e">
        <f>+O32/E32</f>
        <v>#DIV/0!</v>
      </c>
    </row>
    <row r="33" spans="1:16" ht="28.5" customHeight="1">
      <c r="A33" s="452"/>
      <c r="B33" s="361" t="s">
        <v>89</v>
      </c>
      <c r="C33" s="329">
        <f>+C66</f>
        <v>0</v>
      </c>
      <c r="D33" s="212">
        <f>+D65</f>
        <v>0</v>
      </c>
      <c r="E33" s="212">
        <f>+E65</f>
        <v>0</v>
      </c>
      <c r="F33" s="213">
        <f>+F66</f>
        <v>0</v>
      </c>
      <c r="G33" s="213">
        <f t="shared" ref="G33:M33" si="5">+G66</f>
        <v>0</v>
      </c>
      <c r="H33" s="213">
        <f t="shared" si="5"/>
        <v>0</v>
      </c>
      <c r="I33" s="213">
        <f t="shared" si="5"/>
        <v>0</v>
      </c>
      <c r="J33" s="213">
        <f t="shared" si="5"/>
        <v>0</v>
      </c>
      <c r="K33" s="213">
        <f t="shared" si="5"/>
        <v>0</v>
      </c>
      <c r="L33" s="213">
        <f t="shared" si="5"/>
        <v>0</v>
      </c>
      <c r="M33" s="214">
        <f t="shared" si="5"/>
        <v>0</v>
      </c>
      <c r="N33" s="236">
        <f>SUM(F33:M33)</f>
        <v>0</v>
      </c>
      <c r="O33" s="215">
        <f>+E33-N33</f>
        <v>0</v>
      </c>
      <c r="P33" s="179" t="e">
        <f>+O33/E33</f>
        <v>#DIV/0!</v>
      </c>
    </row>
    <row r="34" spans="1:16" ht="28.5" customHeight="1">
      <c r="A34" s="452"/>
      <c r="B34" s="361" t="s">
        <v>90</v>
      </c>
      <c r="C34" s="329">
        <f>+C81</f>
        <v>0</v>
      </c>
      <c r="D34" s="212">
        <f>+D80</f>
        <v>0</v>
      </c>
      <c r="E34" s="212">
        <f>+E80</f>
        <v>0</v>
      </c>
      <c r="F34" s="213">
        <f>+F81</f>
        <v>0</v>
      </c>
      <c r="G34" s="213">
        <f t="shared" ref="G34:M34" si="6">+G81</f>
        <v>0</v>
      </c>
      <c r="H34" s="213">
        <f t="shared" si="6"/>
        <v>0</v>
      </c>
      <c r="I34" s="213">
        <f t="shared" si="6"/>
        <v>0</v>
      </c>
      <c r="J34" s="213">
        <f t="shared" si="6"/>
        <v>0</v>
      </c>
      <c r="K34" s="213">
        <f t="shared" si="6"/>
        <v>0</v>
      </c>
      <c r="L34" s="213">
        <f t="shared" si="6"/>
        <v>0</v>
      </c>
      <c r="M34" s="214">
        <f t="shared" si="6"/>
        <v>0</v>
      </c>
      <c r="N34" s="236">
        <f>SUM(F34:M34)</f>
        <v>0</v>
      </c>
      <c r="O34" s="215">
        <f>+E34-N34</f>
        <v>0</v>
      </c>
      <c r="P34" s="179" t="e">
        <f>+O34/E34</f>
        <v>#DIV/0!</v>
      </c>
    </row>
    <row r="35" spans="1:16" ht="28.5" customHeight="1">
      <c r="A35" s="452"/>
      <c r="B35" s="361" t="s">
        <v>73</v>
      </c>
      <c r="C35" s="329">
        <f>+C96</f>
        <v>0</v>
      </c>
      <c r="D35" s="212">
        <f>+D95</f>
        <v>0</v>
      </c>
      <c r="E35" s="212">
        <f>+E95</f>
        <v>0</v>
      </c>
      <c r="F35" s="213">
        <f>+F96</f>
        <v>0</v>
      </c>
      <c r="G35" s="213">
        <f t="shared" ref="G35:M35" si="7">+G96</f>
        <v>0</v>
      </c>
      <c r="H35" s="213">
        <f t="shared" si="7"/>
        <v>0</v>
      </c>
      <c r="I35" s="213">
        <f t="shared" si="7"/>
        <v>0</v>
      </c>
      <c r="J35" s="213">
        <f t="shared" si="7"/>
        <v>0</v>
      </c>
      <c r="K35" s="213">
        <f t="shared" si="7"/>
        <v>0</v>
      </c>
      <c r="L35" s="213">
        <f t="shared" si="7"/>
        <v>0</v>
      </c>
      <c r="M35" s="213">
        <f t="shared" si="7"/>
        <v>0</v>
      </c>
      <c r="N35" s="236">
        <f>SUM(F35:M35)</f>
        <v>0</v>
      </c>
      <c r="O35" s="215">
        <f>+E35-N35</f>
        <v>0</v>
      </c>
      <c r="P35" s="179" t="e">
        <f>+O35/E35</f>
        <v>#DIV/0!</v>
      </c>
    </row>
    <row r="36" spans="1:16" ht="28.5" customHeight="1" thickBot="1">
      <c r="A36" s="453"/>
      <c r="B36" s="362" t="s">
        <v>91</v>
      </c>
      <c r="C36" s="329">
        <f>+C111</f>
        <v>0</v>
      </c>
      <c r="D36" s="212">
        <f>+D110</f>
        <v>0</v>
      </c>
      <c r="E36" s="212">
        <f>+E110</f>
        <v>0</v>
      </c>
      <c r="F36" s="213">
        <f>+F111</f>
        <v>0</v>
      </c>
      <c r="G36" s="213">
        <f t="shared" ref="G36:M36" si="8">+G111</f>
        <v>0</v>
      </c>
      <c r="H36" s="213">
        <f t="shared" si="8"/>
        <v>0</v>
      </c>
      <c r="I36" s="213">
        <f t="shared" si="8"/>
        <v>0</v>
      </c>
      <c r="J36" s="213">
        <f t="shared" si="8"/>
        <v>0</v>
      </c>
      <c r="K36" s="213">
        <f t="shared" si="8"/>
        <v>0</v>
      </c>
      <c r="L36" s="213">
        <f t="shared" si="8"/>
        <v>0</v>
      </c>
      <c r="M36" s="213">
        <f t="shared" si="8"/>
        <v>0</v>
      </c>
      <c r="N36" s="237">
        <f>SUM(F36:M36)</f>
        <v>0</v>
      </c>
      <c r="O36" s="215">
        <f>+E36-N36</f>
        <v>0</v>
      </c>
      <c r="P36" s="179" t="e">
        <f>+O36/E36</f>
        <v>#DIV/0!</v>
      </c>
    </row>
    <row r="37" spans="1:16" ht="13" hidden="1">
      <c r="B37" s="71"/>
      <c r="C37" s="216"/>
      <c r="D37" s="216"/>
      <c r="E37" s="217"/>
      <c r="F37" s="217"/>
      <c r="G37" s="217"/>
      <c r="H37" s="217"/>
      <c r="I37" s="217"/>
      <c r="J37" s="217"/>
      <c r="K37" s="217"/>
      <c r="L37" s="218"/>
      <c r="M37" s="217"/>
      <c r="N37" s="238"/>
      <c r="O37" s="184"/>
      <c r="P37" s="194"/>
    </row>
    <row r="38" spans="1:16" ht="13" hidden="1">
      <c r="B38" s="7"/>
      <c r="C38" s="212"/>
      <c r="D38" s="212"/>
      <c r="E38" s="213"/>
      <c r="F38" s="213"/>
      <c r="G38" s="213"/>
      <c r="H38" s="213"/>
      <c r="I38" s="213"/>
      <c r="J38" s="213"/>
      <c r="K38" s="213"/>
      <c r="L38" s="219"/>
      <c r="M38" s="213"/>
      <c r="N38" s="239"/>
      <c r="O38" s="187"/>
      <c r="P38" s="179"/>
    </row>
    <row r="39" spans="1:16" ht="13" hidden="1">
      <c r="B39" s="7"/>
      <c r="C39" s="212"/>
      <c r="D39" s="212"/>
      <c r="E39" s="213"/>
      <c r="F39" s="213"/>
      <c r="G39" s="213"/>
      <c r="H39" s="213"/>
      <c r="I39" s="213"/>
      <c r="J39" s="213"/>
      <c r="K39" s="213"/>
      <c r="L39" s="219"/>
      <c r="M39" s="213"/>
      <c r="N39" s="239"/>
      <c r="O39" s="187"/>
      <c r="P39" s="179"/>
    </row>
    <row r="40" spans="1:16" ht="14" hidden="1" thickBot="1">
      <c r="B40" s="25"/>
      <c r="C40" s="220"/>
      <c r="D40" s="220"/>
      <c r="E40" s="221"/>
      <c r="F40" s="221"/>
      <c r="G40" s="221"/>
      <c r="H40" s="221"/>
      <c r="I40" s="221"/>
      <c r="J40" s="221"/>
      <c r="K40" s="221"/>
      <c r="L40" s="222"/>
      <c r="M40" s="221"/>
      <c r="N40" s="240"/>
      <c r="O40" s="223"/>
      <c r="P40" s="224"/>
    </row>
    <row r="41" spans="1:16" ht="26.25" customHeight="1" thickBot="1">
      <c r="B41" s="69" t="s">
        <v>15</v>
      </c>
      <c r="C41" s="225">
        <f t="shared" ref="C41:M41" si="9">SUM(C31:C35)</f>
        <v>0</v>
      </c>
      <c r="D41" s="225">
        <f t="shared" si="9"/>
        <v>0</v>
      </c>
      <c r="E41" s="226">
        <f t="shared" si="9"/>
        <v>0</v>
      </c>
      <c r="F41" s="226">
        <f t="shared" si="9"/>
        <v>0</v>
      </c>
      <c r="G41" s="226">
        <f t="shared" si="9"/>
        <v>0</v>
      </c>
      <c r="H41" s="226">
        <f t="shared" si="9"/>
        <v>0</v>
      </c>
      <c r="I41" s="226">
        <f t="shared" si="9"/>
        <v>0</v>
      </c>
      <c r="J41" s="226">
        <f t="shared" si="9"/>
        <v>0</v>
      </c>
      <c r="K41" s="226">
        <f t="shared" si="9"/>
        <v>0</v>
      </c>
      <c r="L41" s="227">
        <f t="shared" si="9"/>
        <v>0</v>
      </c>
      <c r="M41" s="226">
        <f t="shared" si="9"/>
        <v>0</v>
      </c>
      <c r="N41" s="241">
        <f>SUM(F41:M41)</f>
        <v>0</v>
      </c>
      <c r="O41" s="228">
        <f>+E41-N41</f>
        <v>0</v>
      </c>
      <c r="P41" s="229" t="e">
        <f>+O41/E41</f>
        <v>#DIV/0!</v>
      </c>
    </row>
    <row r="42" spans="1:16" ht="13" thickBot="1">
      <c r="B42" s="303" t="s">
        <v>99</v>
      </c>
      <c r="C42" s="304" t="s">
        <v>98</v>
      </c>
      <c r="D42" s="153" t="e">
        <f>+D41/C29</f>
        <v>#DIV/0!</v>
      </c>
      <c r="E42" s="152"/>
      <c r="F42" s="152" t="s">
        <v>44</v>
      </c>
      <c r="G42" s="153" t="e">
        <f>+D42*E29</f>
        <v>#DIV/0!</v>
      </c>
      <c r="H42" s="152" t="s">
        <v>45</v>
      </c>
      <c r="I42" s="400">
        <v>0.25</v>
      </c>
      <c r="J42" s="152" t="s">
        <v>46</v>
      </c>
      <c r="K42" s="152" t="e">
        <f>+G42*I42</f>
        <v>#DIV/0!</v>
      </c>
      <c r="L42" s="152"/>
      <c r="M42" s="152"/>
      <c r="N42" s="302"/>
      <c r="O42" s="305"/>
      <c r="P42" s="306"/>
    </row>
    <row r="43" spans="1:16" ht="30" customHeight="1">
      <c r="B43" s="454" t="s">
        <v>20</v>
      </c>
      <c r="C43" s="455"/>
      <c r="D43" s="207">
        <f t="shared" ref="D43:O43" si="10">+D41/12</f>
        <v>0</v>
      </c>
      <c r="E43" s="207">
        <f t="shared" si="10"/>
        <v>0</v>
      </c>
      <c r="F43" s="207">
        <f t="shared" si="10"/>
        <v>0</v>
      </c>
      <c r="G43" s="207">
        <f t="shared" si="10"/>
        <v>0</v>
      </c>
      <c r="H43" s="207">
        <f t="shared" si="10"/>
        <v>0</v>
      </c>
      <c r="I43" s="207">
        <f t="shared" si="10"/>
        <v>0</v>
      </c>
      <c r="J43" s="207">
        <f t="shared" si="10"/>
        <v>0</v>
      </c>
      <c r="K43" s="207">
        <f t="shared" si="10"/>
        <v>0</v>
      </c>
      <c r="L43" s="207">
        <f t="shared" si="10"/>
        <v>0</v>
      </c>
      <c r="M43" s="207">
        <f t="shared" si="10"/>
        <v>0</v>
      </c>
      <c r="N43" s="230">
        <f t="shared" si="10"/>
        <v>0</v>
      </c>
      <c r="O43" s="231">
        <f t="shared" si="10"/>
        <v>0</v>
      </c>
      <c r="P43" s="35"/>
    </row>
    <row r="44" spans="1:16" ht="30" customHeight="1" thickBot="1">
      <c r="B44" s="454" t="s">
        <v>21</v>
      </c>
      <c r="C44" s="455"/>
      <c r="D44" s="232">
        <f t="shared" ref="D44:O44" si="11">+D41/52</f>
        <v>0</v>
      </c>
      <c r="E44" s="232">
        <f t="shared" si="11"/>
        <v>0</v>
      </c>
      <c r="F44" s="232">
        <f t="shared" si="11"/>
        <v>0</v>
      </c>
      <c r="G44" s="232">
        <f t="shared" si="11"/>
        <v>0</v>
      </c>
      <c r="H44" s="232">
        <f t="shared" si="11"/>
        <v>0</v>
      </c>
      <c r="I44" s="232">
        <f t="shared" si="11"/>
        <v>0</v>
      </c>
      <c r="J44" s="232">
        <f t="shared" si="11"/>
        <v>0</v>
      </c>
      <c r="K44" s="232">
        <f t="shared" si="11"/>
        <v>0</v>
      </c>
      <c r="L44" s="232">
        <f t="shared" si="11"/>
        <v>0</v>
      </c>
      <c r="M44" s="232">
        <f t="shared" si="11"/>
        <v>0</v>
      </c>
      <c r="N44" s="233">
        <f t="shared" si="11"/>
        <v>0</v>
      </c>
      <c r="O44" s="234">
        <f t="shared" si="11"/>
        <v>0</v>
      </c>
      <c r="P44" s="35"/>
    </row>
    <row r="45" spans="1:16">
      <c r="D45" s="33"/>
      <c r="E45" s="34"/>
    </row>
    <row r="46" spans="1:16">
      <c r="B46" t="s">
        <v>16</v>
      </c>
    </row>
    <row r="47" spans="1:16" ht="13" thickBot="1"/>
    <row r="48" spans="1:16" ht="19" thickBot="1">
      <c r="A48" s="464"/>
      <c r="B48" s="464"/>
      <c r="C48" s="464"/>
      <c r="D48" s="327" t="s">
        <v>87</v>
      </c>
      <c r="E48" s="363"/>
      <c r="F48" s="88" t="s">
        <v>8</v>
      </c>
      <c r="G48" s="89">
        <f>+D$4</f>
        <v>0</v>
      </c>
      <c r="H48" s="463" t="s">
        <v>9</v>
      </c>
      <c r="I48" s="463"/>
      <c r="J48" s="463"/>
      <c r="K48" s="90">
        <f>+D$11</f>
        <v>0</v>
      </c>
      <c r="L48" s="10"/>
    </row>
    <row r="49" spans="1:17" ht="49.5" customHeight="1" thickBot="1">
      <c r="A49" s="456" t="str">
        <f>+B32</f>
        <v>Natural</v>
      </c>
      <c r="B49" s="457"/>
      <c r="C49" s="458"/>
      <c r="D49" s="166" t="s">
        <v>13</v>
      </c>
      <c r="E49" s="164" t="s">
        <v>14</v>
      </c>
      <c r="F49" s="121" t="str">
        <f>+B$14</f>
        <v>terms</v>
      </c>
      <c r="G49" s="121" t="str">
        <f>+B$17</f>
        <v>G&amp;A  (damages included)</v>
      </c>
      <c r="H49" s="121" t="str">
        <f>+B$18</f>
        <v>Distribution &amp; Warehousing</v>
      </c>
      <c r="I49" s="121" t="str">
        <f>+B$19</f>
        <v>Marketing (retailer)</v>
      </c>
      <c r="J49" s="121" t="str">
        <f>+B$20</f>
        <v>Marketing (consumer)</v>
      </c>
      <c r="K49" s="121" t="str">
        <f>+B$21</f>
        <v>Sales Commission</v>
      </c>
      <c r="L49" s="121" t="str">
        <f>+B$22</f>
        <v>Other</v>
      </c>
      <c r="M49" s="121" t="str">
        <f>+B$13</f>
        <v xml:space="preserve">Base MFR Cost/Unit </v>
      </c>
      <c r="N49" s="165" t="str">
        <f>+B$24</f>
        <v>Total Cost of Goods</v>
      </c>
      <c r="O49" s="160" t="s">
        <v>72</v>
      </c>
      <c r="P49" s="161" t="s">
        <v>12</v>
      </c>
    </row>
    <row r="50" spans="1:17" ht="19" thickBot="1">
      <c r="A50" s="30"/>
      <c r="B50" s="31"/>
      <c r="C50" s="32" t="s">
        <v>2</v>
      </c>
      <c r="D50" s="447">
        <f>SUM(D52:D61)</f>
        <v>0</v>
      </c>
      <c r="E50" s="449">
        <f>SUM(E52:E61)</f>
        <v>0</v>
      </c>
      <c r="F50" s="308">
        <f>+D$14</f>
        <v>0</v>
      </c>
      <c r="G50" s="309">
        <f>+D$17</f>
        <v>0</v>
      </c>
      <c r="H50" s="310">
        <f>+D$18</f>
        <v>0</v>
      </c>
      <c r="I50" s="310">
        <f>+D$19</f>
        <v>0</v>
      </c>
      <c r="J50" s="310">
        <f>+D$20</f>
        <v>0</v>
      </c>
      <c r="K50" s="309">
        <f>+D$21</f>
        <v>0</v>
      </c>
      <c r="L50" s="310">
        <f>+D$22</f>
        <v>0</v>
      </c>
      <c r="M50" s="311">
        <f>+D$13</f>
        <v>0</v>
      </c>
      <c r="N50" s="312">
        <f>+D$24</f>
        <v>0</v>
      </c>
      <c r="O50" s="313">
        <f>+D$26</f>
        <v>0</v>
      </c>
      <c r="P50" s="314"/>
    </row>
    <row r="51" spans="1:17" ht="24" customHeight="1" thickBot="1">
      <c r="A51" s="93" t="s">
        <v>19</v>
      </c>
      <c r="B51" s="173" t="s">
        <v>0</v>
      </c>
      <c r="C51" s="175">
        <f>SUM(C52:C60)</f>
        <v>0</v>
      </c>
      <c r="D51" s="448"/>
      <c r="E51" s="450"/>
      <c r="F51" s="316">
        <f t="shared" ref="F51:O51" si="12">SUM(F52:F61)</f>
        <v>0</v>
      </c>
      <c r="G51" s="317">
        <f t="shared" si="12"/>
        <v>0</v>
      </c>
      <c r="H51" s="317">
        <f t="shared" si="12"/>
        <v>0</v>
      </c>
      <c r="I51" s="317">
        <f t="shared" si="12"/>
        <v>0</v>
      </c>
      <c r="J51" s="317">
        <f t="shared" si="12"/>
        <v>0</v>
      </c>
      <c r="K51" s="317">
        <f t="shared" si="12"/>
        <v>0</v>
      </c>
      <c r="L51" s="317">
        <f t="shared" si="12"/>
        <v>0</v>
      </c>
      <c r="M51" s="318">
        <f t="shared" si="12"/>
        <v>0</v>
      </c>
      <c r="N51" s="319">
        <f t="shared" si="12"/>
        <v>0</v>
      </c>
      <c r="O51" s="320">
        <f t="shared" si="12"/>
        <v>0</v>
      </c>
      <c r="P51" s="315" t="e">
        <f>+O51/E50</f>
        <v>#DIV/0!</v>
      </c>
      <c r="Q51" s="8"/>
    </row>
    <row r="52" spans="1:17" ht="15">
      <c r="A52" s="364"/>
      <c r="B52" s="365"/>
      <c r="C52" s="366"/>
      <c r="D52" s="201">
        <f t="shared" ref="D52:D57" si="13">+$E$48*C52*52*$D$28</f>
        <v>0</v>
      </c>
      <c r="E52" s="182">
        <f>+D52*$K$48</f>
        <v>0</v>
      </c>
      <c r="F52" s="202">
        <f>+$D52*F$50</f>
        <v>0</v>
      </c>
      <c r="G52" s="203">
        <f t="shared" ref="F52:H60" si="14">+$D52*G$50</f>
        <v>0</v>
      </c>
      <c r="H52" s="203">
        <f>+$D52*H$50</f>
        <v>0</v>
      </c>
      <c r="I52" s="203">
        <f t="shared" ref="I52:I60" si="15">+I$50*D52</f>
        <v>0</v>
      </c>
      <c r="J52" s="203">
        <f t="shared" ref="J52:M60" si="16">+$D52*J$50</f>
        <v>0</v>
      </c>
      <c r="K52" s="203">
        <f t="shared" si="16"/>
        <v>0</v>
      </c>
      <c r="L52" s="203">
        <f t="shared" si="16"/>
        <v>0</v>
      </c>
      <c r="M52" s="204">
        <f t="shared" si="16"/>
        <v>0</v>
      </c>
      <c r="N52" s="321">
        <f>SUM(F52:M52)</f>
        <v>0</v>
      </c>
      <c r="O52" s="182">
        <f t="shared" ref="O52:O60" si="17">+E52-N52</f>
        <v>0</v>
      </c>
      <c r="P52" s="179" t="e">
        <f t="shared" ref="P52:P60" si="18">+O52/E52</f>
        <v>#DIV/0!</v>
      </c>
      <c r="Q52" s="1"/>
    </row>
    <row r="53" spans="1:17" ht="15">
      <c r="A53" s="367"/>
      <c r="B53" s="368"/>
      <c r="C53" s="369"/>
      <c r="D53" s="205">
        <f t="shared" si="13"/>
        <v>0</v>
      </c>
      <c r="E53" s="185">
        <f t="shared" ref="E53:E60" si="19">+D53*$K$48</f>
        <v>0</v>
      </c>
      <c r="F53" s="186">
        <f t="shared" si="14"/>
        <v>0</v>
      </c>
      <c r="G53" s="187">
        <f t="shared" si="14"/>
        <v>0</v>
      </c>
      <c r="H53" s="187">
        <f>+$D53*H$50</f>
        <v>0</v>
      </c>
      <c r="I53" s="187">
        <f t="shared" si="15"/>
        <v>0</v>
      </c>
      <c r="J53" s="187">
        <f t="shared" si="16"/>
        <v>0</v>
      </c>
      <c r="K53" s="187">
        <f t="shared" si="16"/>
        <v>0</v>
      </c>
      <c r="L53" s="187">
        <f t="shared" si="16"/>
        <v>0</v>
      </c>
      <c r="M53" s="185">
        <f t="shared" si="16"/>
        <v>0</v>
      </c>
      <c r="N53" s="236">
        <f t="shared" ref="N53:N60" si="20">SUM(F53:M53)</f>
        <v>0</v>
      </c>
      <c r="O53" s="185">
        <f t="shared" si="17"/>
        <v>0</v>
      </c>
      <c r="P53" s="179" t="e">
        <f t="shared" si="18"/>
        <v>#DIV/0!</v>
      </c>
      <c r="Q53" s="1"/>
    </row>
    <row r="54" spans="1:17" ht="15">
      <c r="A54" s="367"/>
      <c r="B54" s="368"/>
      <c r="C54" s="369"/>
      <c r="D54" s="205">
        <f t="shared" si="13"/>
        <v>0</v>
      </c>
      <c r="E54" s="185">
        <f t="shared" si="19"/>
        <v>0</v>
      </c>
      <c r="F54" s="186">
        <f t="shared" si="14"/>
        <v>0</v>
      </c>
      <c r="G54" s="187">
        <f t="shared" si="14"/>
        <v>0</v>
      </c>
      <c r="H54" s="187">
        <f t="shared" si="14"/>
        <v>0</v>
      </c>
      <c r="I54" s="187">
        <f t="shared" si="15"/>
        <v>0</v>
      </c>
      <c r="J54" s="187">
        <f t="shared" si="16"/>
        <v>0</v>
      </c>
      <c r="K54" s="187">
        <f t="shared" si="16"/>
        <v>0</v>
      </c>
      <c r="L54" s="187">
        <f t="shared" si="16"/>
        <v>0</v>
      </c>
      <c r="M54" s="185">
        <f t="shared" si="16"/>
        <v>0</v>
      </c>
      <c r="N54" s="236">
        <f t="shared" si="20"/>
        <v>0</v>
      </c>
      <c r="O54" s="185">
        <f t="shared" si="17"/>
        <v>0</v>
      </c>
      <c r="P54" s="179" t="e">
        <f t="shared" si="18"/>
        <v>#DIV/0!</v>
      </c>
      <c r="Q54" s="1"/>
    </row>
    <row r="55" spans="1:17" ht="15">
      <c r="A55" s="367"/>
      <c r="B55" s="368"/>
      <c r="C55" s="369"/>
      <c r="D55" s="205">
        <f t="shared" si="13"/>
        <v>0</v>
      </c>
      <c r="E55" s="185">
        <f t="shared" si="19"/>
        <v>0</v>
      </c>
      <c r="F55" s="186">
        <f t="shared" si="14"/>
        <v>0</v>
      </c>
      <c r="G55" s="187">
        <f t="shared" si="14"/>
        <v>0</v>
      </c>
      <c r="H55" s="187">
        <f>+$D55*H$50</f>
        <v>0</v>
      </c>
      <c r="I55" s="187">
        <f t="shared" si="15"/>
        <v>0</v>
      </c>
      <c r="J55" s="187">
        <f t="shared" si="16"/>
        <v>0</v>
      </c>
      <c r="K55" s="187">
        <f t="shared" si="16"/>
        <v>0</v>
      </c>
      <c r="L55" s="187">
        <f t="shared" si="16"/>
        <v>0</v>
      </c>
      <c r="M55" s="185">
        <f t="shared" si="16"/>
        <v>0</v>
      </c>
      <c r="N55" s="236">
        <f t="shared" si="20"/>
        <v>0</v>
      </c>
      <c r="O55" s="185">
        <f t="shared" si="17"/>
        <v>0</v>
      </c>
      <c r="P55" s="179" t="e">
        <f t="shared" si="18"/>
        <v>#DIV/0!</v>
      </c>
      <c r="Q55" s="1"/>
    </row>
    <row r="56" spans="1:17" ht="15">
      <c r="A56" s="367"/>
      <c r="B56" s="368"/>
      <c r="C56" s="369"/>
      <c r="D56" s="205">
        <f t="shared" si="13"/>
        <v>0</v>
      </c>
      <c r="E56" s="185">
        <f t="shared" si="19"/>
        <v>0</v>
      </c>
      <c r="F56" s="186">
        <f t="shared" si="14"/>
        <v>0</v>
      </c>
      <c r="G56" s="187">
        <f t="shared" si="14"/>
        <v>0</v>
      </c>
      <c r="H56" s="187">
        <f t="shared" si="14"/>
        <v>0</v>
      </c>
      <c r="I56" s="187">
        <f t="shared" si="15"/>
        <v>0</v>
      </c>
      <c r="J56" s="187">
        <f t="shared" si="16"/>
        <v>0</v>
      </c>
      <c r="K56" s="187">
        <f t="shared" si="16"/>
        <v>0</v>
      </c>
      <c r="L56" s="187">
        <f t="shared" si="16"/>
        <v>0</v>
      </c>
      <c r="M56" s="185">
        <f t="shared" si="16"/>
        <v>0</v>
      </c>
      <c r="N56" s="236">
        <f t="shared" si="20"/>
        <v>0</v>
      </c>
      <c r="O56" s="185">
        <f t="shared" si="17"/>
        <v>0</v>
      </c>
      <c r="P56" s="179" t="e">
        <f t="shared" si="18"/>
        <v>#DIV/0!</v>
      </c>
      <c r="Q56" s="1"/>
    </row>
    <row r="57" spans="1:17" ht="15">
      <c r="A57" s="368"/>
      <c r="B57" s="368"/>
      <c r="C57" s="369"/>
      <c r="D57" s="205">
        <f t="shared" si="13"/>
        <v>0</v>
      </c>
      <c r="E57" s="185">
        <f t="shared" si="19"/>
        <v>0</v>
      </c>
      <c r="F57" s="186">
        <f t="shared" si="14"/>
        <v>0</v>
      </c>
      <c r="G57" s="187">
        <f t="shared" si="14"/>
        <v>0</v>
      </c>
      <c r="H57" s="187">
        <f>+$D57*H$50</f>
        <v>0</v>
      </c>
      <c r="I57" s="187">
        <f t="shared" si="15"/>
        <v>0</v>
      </c>
      <c r="J57" s="187">
        <f>+$D57*J$50</f>
        <v>0</v>
      </c>
      <c r="K57" s="187">
        <f t="shared" si="16"/>
        <v>0</v>
      </c>
      <c r="L57" s="187">
        <f t="shared" si="16"/>
        <v>0</v>
      </c>
      <c r="M57" s="185">
        <f t="shared" si="16"/>
        <v>0</v>
      </c>
      <c r="N57" s="236">
        <f t="shared" si="20"/>
        <v>0</v>
      </c>
      <c r="O57" s="185">
        <f t="shared" si="17"/>
        <v>0</v>
      </c>
      <c r="P57" s="179" t="e">
        <f t="shared" si="18"/>
        <v>#DIV/0!</v>
      </c>
      <c r="Q57" s="1"/>
    </row>
    <row r="58" spans="1:17" ht="15">
      <c r="A58" s="368"/>
      <c r="B58" s="368"/>
      <c r="C58" s="369"/>
      <c r="D58" s="205">
        <f>+$E$48*C58*52</f>
        <v>0</v>
      </c>
      <c r="E58" s="185">
        <f t="shared" si="19"/>
        <v>0</v>
      </c>
      <c r="F58" s="186">
        <f t="shared" si="14"/>
        <v>0</v>
      </c>
      <c r="G58" s="187">
        <f t="shared" si="14"/>
        <v>0</v>
      </c>
      <c r="H58" s="187">
        <f>+$D58*H$50</f>
        <v>0</v>
      </c>
      <c r="I58" s="187">
        <f t="shared" si="15"/>
        <v>0</v>
      </c>
      <c r="J58" s="187">
        <f t="shared" si="16"/>
        <v>0</v>
      </c>
      <c r="K58" s="187">
        <f t="shared" si="16"/>
        <v>0</v>
      </c>
      <c r="L58" s="187">
        <f t="shared" si="16"/>
        <v>0</v>
      </c>
      <c r="M58" s="185">
        <f t="shared" si="16"/>
        <v>0</v>
      </c>
      <c r="N58" s="236">
        <f t="shared" si="20"/>
        <v>0</v>
      </c>
      <c r="O58" s="185">
        <f t="shared" si="17"/>
        <v>0</v>
      </c>
      <c r="P58" s="179" t="e">
        <f t="shared" si="18"/>
        <v>#DIV/0!</v>
      </c>
      <c r="Q58" s="1"/>
    </row>
    <row r="59" spans="1:17" ht="15">
      <c r="A59" s="368"/>
      <c r="B59" s="368"/>
      <c r="C59" s="369"/>
      <c r="D59" s="205">
        <f>+$E$48*C59*52</f>
        <v>0</v>
      </c>
      <c r="E59" s="185">
        <f t="shared" si="19"/>
        <v>0</v>
      </c>
      <c r="F59" s="186">
        <f t="shared" si="14"/>
        <v>0</v>
      </c>
      <c r="G59" s="187">
        <f t="shared" si="14"/>
        <v>0</v>
      </c>
      <c r="H59" s="187">
        <f t="shared" si="14"/>
        <v>0</v>
      </c>
      <c r="I59" s="187">
        <f t="shared" si="15"/>
        <v>0</v>
      </c>
      <c r="J59" s="187">
        <f t="shared" si="16"/>
        <v>0</v>
      </c>
      <c r="K59" s="187">
        <f t="shared" si="16"/>
        <v>0</v>
      </c>
      <c r="L59" s="187">
        <f t="shared" si="16"/>
        <v>0</v>
      </c>
      <c r="M59" s="185">
        <f t="shared" si="16"/>
        <v>0</v>
      </c>
      <c r="N59" s="236">
        <f t="shared" si="20"/>
        <v>0</v>
      </c>
      <c r="O59" s="185">
        <f t="shared" si="17"/>
        <v>0</v>
      </c>
      <c r="P59" s="179" t="e">
        <f t="shared" si="18"/>
        <v>#DIV/0!</v>
      </c>
      <c r="Q59" s="1"/>
    </row>
    <row r="60" spans="1:17" ht="16" thickBot="1">
      <c r="A60" s="370"/>
      <c r="B60" s="370"/>
      <c r="C60" s="371"/>
      <c r="D60" s="206">
        <f>+$E$48*C60*52</f>
        <v>0</v>
      </c>
      <c r="E60" s="189">
        <f t="shared" si="19"/>
        <v>0</v>
      </c>
      <c r="F60" s="190">
        <f t="shared" si="14"/>
        <v>0</v>
      </c>
      <c r="G60" s="191">
        <f t="shared" si="14"/>
        <v>0</v>
      </c>
      <c r="H60" s="191">
        <f t="shared" si="14"/>
        <v>0</v>
      </c>
      <c r="I60" s="191">
        <f t="shared" si="15"/>
        <v>0</v>
      </c>
      <c r="J60" s="191">
        <f t="shared" si="16"/>
        <v>0</v>
      </c>
      <c r="K60" s="191">
        <f t="shared" si="16"/>
        <v>0</v>
      </c>
      <c r="L60" s="191">
        <f t="shared" si="16"/>
        <v>0</v>
      </c>
      <c r="M60" s="189">
        <f t="shared" si="16"/>
        <v>0</v>
      </c>
      <c r="N60" s="237">
        <f t="shared" si="20"/>
        <v>0</v>
      </c>
      <c r="O60" s="189">
        <f t="shared" si="17"/>
        <v>0</v>
      </c>
      <c r="P60" s="180" t="e">
        <f t="shared" si="18"/>
        <v>#DIV/0!</v>
      </c>
      <c r="Q60" s="1"/>
    </row>
    <row r="61" spans="1:17">
      <c r="A61" s="3"/>
      <c r="B61" s="2"/>
      <c r="C61" s="2"/>
      <c r="D61"/>
    </row>
    <row r="62" spans="1:17" ht="13" thickBot="1">
      <c r="A62" s="3"/>
      <c r="B62" s="2"/>
      <c r="C62" s="2"/>
      <c r="D62"/>
    </row>
    <row r="63" spans="1:17" ht="19" thickBot="1">
      <c r="A63" s="464"/>
      <c r="B63" s="464"/>
      <c r="C63" s="464"/>
      <c r="D63" s="327" t="s">
        <v>87</v>
      </c>
      <c r="E63" s="363">
        <v>0</v>
      </c>
      <c r="F63" s="88" t="s">
        <v>8</v>
      </c>
      <c r="G63" s="89">
        <f>+D$4</f>
        <v>0</v>
      </c>
      <c r="H63" s="463" t="s">
        <v>9</v>
      </c>
      <c r="I63" s="463"/>
      <c r="J63" s="463"/>
      <c r="K63" s="90">
        <f>+D$11</f>
        <v>0</v>
      </c>
      <c r="L63" s="10"/>
    </row>
    <row r="64" spans="1:17" ht="50.25" customHeight="1" thickBot="1">
      <c r="A64" s="456" t="str">
        <f>+B33</f>
        <v>Grocery</v>
      </c>
      <c r="B64" s="457"/>
      <c r="C64" s="458"/>
      <c r="D64" s="166" t="s">
        <v>13</v>
      </c>
      <c r="E64" s="164" t="s">
        <v>14</v>
      </c>
      <c r="F64" s="121" t="str">
        <f>+B$14</f>
        <v>terms</v>
      </c>
      <c r="G64" s="121" t="str">
        <f>+B$17</f>
        <v>G&amp;A  (damages included)</v>
      </c>
      <c r="H64" s="121" t="str">
        <f>+B$18</f>
        <v>Distribution &amp; Warehousing</v>
      </c>
      <c r="I64" s="121" t="str">
        <f>+B$19</f>
        <v>Marketing (retailer)</v>
      </c>
      <c r="J64" s="121" t="str">
        <f>+B$20</f>
        <v>Marketing (consumer)</v>
      </c>
      <c r="K64" s="121" t="str">
        <f>+B$21</f>
        <v>Sales Commission</v>
      </c>
      <c r="L64" s="121" t="str">
        <f>+B$22</f>
        <v>Other</v>
      </c>
      <c r="M64" s="121" t="str">
        <f>+B$13</f>
        <v xml:space="preserve">Base MFR Cost/Unit </v>
      </c>
      <c r="N64" s="165" t="str">
        <f>+B$24</f>
        <v>Total Cost of Goods</v>
      </c>
      <c r="O64" s="160" t="s">
        <v>72</v>
      </c>
      <c r="P64" s="161" t="s">
        <v>12</v>
      </c>
    </row>
    <row r="65" spans="1:40" ht="19" thickBot="1">
      <c r="A65" s="91"/>
      <c r="B65" s="11"/>
      <c r="C65" s="15" t="s">
        <v>2</v>
      </c>
      <c r="D65" s="447">
        <f>SUM(D67:D75)</f>
        <v>0</v>
      </c>
      <c r="E65" s="449">
        <f>SUM(E67:E75)</f>
        <v>0</v>
      </c>
      <c r="F65" s="308">
        <f>+D$14</f>
        <v>0</v>
      </c>
      <c r="G65" s="309">
        <f>+D$17</f>
        <v>0</v>
      </c>
      <c r="H65" s="310">
        <f>+D$18</f>
        <v>0</v>
      </c>
      <c r="I65" s="310">
        <f>+D$19</f>
        <v>0</v>
      </c>
      <c r="J65" s="310">
        <f>+D$20</f>
        <v>0</v>
      </c>
      <c r="K65" s="309">
        <f>+D$21</f>
        <v>0</v>
      </c>
      <c r="L65" s="310">
        <f>+D$22</f>
        <v>0</v>
      </c>
      <c r="M65" s="311">
        <f>+D$13</f>
        <v>0</v>
      </c>
      <c r="N65" s="312">
        <f>+D$24</f>
        <v>0</v>
      </c>
      <c r="O65" s="313">
        <f>+D$26</f>
        <v>0</v>
      </c>
      <c r="P65" s="322"/>
    </row>
    <row r="66" spans="1:40" ht="21" thickBot="1">
      <c r="A66" s="92" t="s">
        <v>1</v>
      </c>
      <c r="B66" s="173" t="s">
        <v>0</v>
      </c>
      <c r="C66" s="176">
        <f>SUM(C67:C75)</f>
        <v>0</v>
      </c>
      <c r="D66" s="448"/>
      <c r="E66" s="450"/>
      <c r="F66" s="316">
        <f t="shared" ref="F66:O66" si="21">SUM(F67:F75)</f>
        <v>0</v>
      </c>
      <c r="G66" s="316">
        <f t="shared" si="21"/>
        <v>0</v>
      </c>
      <c r="H66" s="316">
        <f t="shared" si="21"/>
        <v>0</v>
      </c>
      <c r="I66" s="316">
        <f t="shared" si="21"/>
        <v>0</v>
      </c>
      <c r="J66" s="316">
        <f t="shared" si="21"/>
        <v>0</v>
      </c>
      <c r="K66" s="316">
        <f t="shared" si="21"/>
        <v>0</v>
      </c>
      <c r="L66" s="316">
        <f t="shared" si="21"/>
        <v>0</v>
      </c>
      <c r="M66" s="324">
        <f t="shared" si="21"/>
        <v>0</v>
      </c>
      <c r="N66" s="319">
        <f t="shared" si="21"/>
        <v>0</v>
      </c>
      <c r="O66" s="320">
        <f t="shared" si="21"/>
        <v>0</v>
      </c>
      <c r="P66" s="323" t="e">
        <f>+O66/E65</f>
        <v>#DIV/0!</v>
      </c>
      <c r="Q66" s="8"/>
      <c r="R66" s="8"/>
      <c r="S66" s="8"/>
      <c r="T66" s="8"/>
      <c r="U66" s="8"/>
      <c r="V66" s="8"/>
      <c r="W66" s="8"/>
      <c r="X66" s="8"/>
      <c r="Y66" s="8"/>
      <c r="Z66" s="8"/>
      <c r="AA66" s="8"/>
      <c r="AB66" s="8"/>
      <c r="AC66" s="8"/>
      <c r="AD66" s="8"/>
      <c r="AE66" s="8"/>
      <c r="AF66" s="8"/>
      <c r="AG66" s="8"/>
      <c r="AH66" s="8"/>
      <c r="AI66" s="8"/>
      <c r="AJ66" s="8"/>
      <c r="AK66" s="8"/>
      <c r="AL66" s="8"/>
      <c r="AM66" s="8"/>
      <c r="AN66" s="8"/>
    </row>
    <row r="67" spans="1:40" ht="15">
      <c r="A67" s="372"/>
      <c r="B67" s="373"/>
      <c r="C67" s="374"/>
      <c r="D67" s="181">
        <f>+$E$63*C67*52*$D$28</f>
        <v>0</v>
      </c>
      <c r="E67" s="182">
        <f t="shared" ref="E67:E75" si="22">+D67*$K$63</f>
        <v>0</v>
      </c>
      <c r="F67" s="183">
        <f t="shared" ref="F67:M71" si="23">+$D67*F$65</f>
        <v>0</v>
      </c>
      <c r="G67" s="184">
        <f t="shared" si="23"/>
        <v>0</v>
      </c>
      <c r="H67" s="184">
        <f t="shared" si="23"/>
        <v>0</v>
      </c>
      <c r="I67" s="184">
        <f t="shared" si="23"/>
        <v>0</v>
      </c>
      <c r="J67" s="184">
        <f t="shared" si="23"/>
        <v>0</v>
      </c>
      <c r="K67" s="184">
        <f t="shared" si="23"/>
        <v>0</v>
      </c>
      <c r="L67" s="184">
        <f t="shared" si="23"/>
        <v>0</v>
      </c>
      <c r="M67" s="182">
        <f t="shared" si="23"/>
        <v>0</v>
      </c>
      <c r="N67" s="321">
        <f t="shared" ref="N67:N75" si="24">SUM(F67:M67)</f>
        <v>0</v>
      </c>
      <c r="O67" s="185">
        <f t="shared" ref="O67:O75" si="25">+E67-N67</f>
        <v>0</v>
      </c>
      <c r="P67" s="179" t="e">
        <f t="shared" ref="P67:P75" si="26">+O67/E67</f>
        <v>#DIV/0!</v>
      </c>
      <c r="Q67" s="1"/>
      <c r="R67" s="1"/>
      <c r="S67" s="1"/>
      <c r="T67" s="1"/>
      <c r="U67" s="1"/>
      <c r="V67" s="1"/>
      <c r="W67" s="1"/>
      <c r="X67" s="1"/>
      <c r="Y67" s="1"/>
      <c r="Z67" s="1"/>
      <c r="AA67" s="1"/>
      <c r="AB67" s="1"/>
      <c r="AC67" s="1"/>
      <c r="AD67" s="1"/>
      <c r="AE67" s="1"/>
      <c r="AF67" s="1"/>
      <c r="AG67" s="1"/>
      <c r="AH67" s="1"/>
      <c r="AI67" s="1"/>
      <c r="AJ67" s="1"/>
      <c r="AK67" s="1"/>
      <c r="AL67" s="1"/>
      <c r="AM67" s="1"/>
      <c r="AN67" s="1"/>
    </row>
    <row r="68" spans="1:40" ht="15">
      <c r="A68" s="375"/>
      <c r="B68" s="376"/>
      <c r="C68" s="377"/>
      <c r="D68" s="195">
        <f>+$E$63*C68*52*$D$28</f>
        <v>0</v>
      </c>
      <c r="E68" s="185">
        <f t="shared" si="22"/>
        <v>0</v>
      </c>
      <c r="F68" s="186">
        <f t="shared" si="23"/>
        <v>0</v>
      </c>
      <c r="G68" s="187">
        <f t="shared" si="23"/>
        <v>0</v>
      </c>
      <c r="H68" s="187">
        <f t="shared" si="23"/>
        <v>0</v>
      </c>
      <c r="I68" s="187">
        <f t="shared" si="23"/>
        <v>0</v>
      </c>
      <c r="J68" s="187">
        <f t="shared" si="23"/>
        <v>0</v>
      </c>
      <c r="K68" s="187">
        <f t="shared" si="23"/>
        <v>0</v>
      </c>
      <c r="L68" s="187">
        <f t="shared" si="23"/>
        <v>0</v>
      </c>
      <c r="M68" s="185">
        <f t="shared" si="23"/>
        <v>0</v>
      </c>
      <c r="N68" s="236">
        <f t="shared" si="24"/>
        <v>0</v>
      </c>
      <c r="O68" s="185">
        <f t="shared" si="25"/>
        <v>0</v>
      </c>
      <c r="P68" s="179" t="e">
        <f t="shared" si="26"/>
        <v>#DIV/0!</v>
      </c>
      <c r="Q68" s="1"/>
      <c r="R68" s="1"/>
      <c r="S68" s="1"/>
      <c r="T68" s="1"/>
      <c r="U68" s="1"/>
      <c r="V68" s="1"/>
      <c r="W68" s="1"/>
      <c r="X68" s="1"/>
      <c r="Y68" s="1"/>
      <c r="Z68" s="1"/>
      <c r="AA68" s="1"/>
      <c r="AB68" s="1"/>
      <c r="AC68" s="1"/>
      <c r="AD68" s="1"/>
      <c r="AE68" s="1"/>
      <c r="AF68" s="1"/>
      <c r="AG68" s="1"/>
      <c r="AH68" s="1"/>
      <c r="AI68" s="1"/>
      <c r="AJ68" s="1"/>
      <c r="AK68" s="1"/>
      <c r="AL68" s="1"/>
      <c r="AM68" s="1"/>
      <c r="AN68" s="1"/>
    </row>
    <row r="69" spans="1:40" ht="15">
      <c r="A69" s="375"/>
      <c r="B69" s="376"/>
      <c r="C69" s="377"/>
      <c r="D69" s="195">
        <f>+$E$63*C69*52*$D$28</f>
        <v>0</v>
      </c>
      <c r="E69" s="185">
        <f t="shared" si="22"/>
        <v>0</v>
      </c>
      <c r="F69" s="186">
        <f t="shared" si="23"/>
        <v>0</v>
      </c>
      <c r="G69" s="187">
        <f t="shared" si="23"/>
        <v>0</v>
      </c>
      <c r="H69" s="187">
        <f t="shared" si="23"/>
        <v>0</v>
      </c>
      <c r="I69" s="187">
        <f t="shared" si="23"/>
        <v>0</v>
      </c>
      <c r="J69" s="187">
        <f t="shared" si="23"/>
        <v>0</v>
      </c>
      <c r="K69" s="187">
        <f t="shared" si="23"/>
        <v>0</v>
      </c>
      <c r="L69" s="187">
        <f t="shared" si="23"/>
        <v>0</v>
      </c>
      <c r="M69" s="185">
        <f t="shared" si="23"/>
        <v>0</v>
      </c>
      <c r="N69" s="236">
        <f t="shared" si="24"/>
        <v>0</v>
      </c>
      <c r="O69" s="185">
        <f t="shared" si="25"/>
        <v>0</v>
      </c>
      <c r="P69" s="179" t="e">
        <f t="shared" si="26"/>
        <v>#DIV/0!</v>
      </c>
      <c r="Q69" s="1"/>
      <c r="R69" s="1"/>
      <c r="S69" s="1"/>
      <c r="T69" s="1"/>
      <c r="U69" s="1"/>
      <c r="V69" s="1"/>
      <c r="W69" s="1"/>
      <c r="X69" s="1"/>
      <c r="Y69" s="1"/>
      <c r="Z69" s="1"/>
      <c r="AA69" s="1"/>
      <c r="AB69" s="1"/>
      <c r="AC69" s="1"/>
      <c r="AD69" s="1"/>
      <c r="AE69" s="1"/>
      <c r="AF69" s="1"/>
      <c r="AG69" s="1"/>
      <c r="AH69" s="1"/>
      <c r="AI69" s="1"/>
      <c r="AJ69" s="1"/>
      <c r="AK69" s="1"/>
      <c r="AL69" s="1"/>
      <c r="AM69" s="1"/>
      <c r="AN69" s="1"/>
    </row>
    <row r="70" spans="1:40" ht="15">
      <c r="A70" s="375"/>
      <c r="B70" s="376"/>
      <c r="C70" s="377"/>
      <c r="D70" s="195">
        <f>+$E$63*C70*52*$D$28</f>
        <v>0</v>
      </c>
      <c r="E70" s="185">
        <f t="shared" si="22"/>
        <v>0</v>
      </c>
      <c r="F70" s="186">
        <f t="shared" si="23"/>
        <v>0</v>
      </c>
      <c r="G70" s="187">
        <f t="shared" si="23"/>
        <v>0</v>
      </c>
      <c r="H70" s="187">
        <f t="shared" si="23"/>
        <v>0</v>
      </c>
      <c r="I70" s="187">
        <f t="shared" si="23"/>
        <v>0</v>
      </c>
      <c r="J70" s="187">
        <f t="shared" si="23"/>
        <v>0</v>
      </c>
      <c r="K70" s="187">
        <f t="shared" si="23"/>
        <v>0</v>
      </c>
      <c r="L70" s="187">
        <f t="shared" si="23"/>
        <v>0</v>
      </c>
      <c r="M70" s="185">
        <f t="shared" si="23"/>
        <v>0</v>
      </c>
      <c r="N70" s="236">
        <f t="shared" si="24"/>
        <v>0</v>
      </c>
      <c r="O70" s="185">
        <f t="shared" si="25"/>
        <v>0</v>
      </c>
      <c r="P70" s="179" t="e">
        <f t="shared" si="26"/>
        <v>#DIV/0!</v>
      </c>
      <c r="Q70" s="1"/>
      <c r="R70" s="1"/>
      <c r="S70" s="1"/>
      <c r="T70" s="1"/>
      <c r="U70" s="1"/>
      <c r="V70" s="1"/>
      <c r="W70" s="1"/>
      <c r="X70" s="1"/>
      <c r="Y70" s="1"/>
      <c r="Z70" s="1"/>
      <c r="AA70" s="1"/>
      <c r="AB70" s="1"/>
      <c r="AC70" s="1"/>
      <c r="AD70" s="1"/>
      <c r="AE70" s="1"/>
      <c r="AF70" s="1"/>
      <c r="AG70" s="1"/>
      <c r="AH70" s="1"/>
      <c r="AI70" s="1"/>
      <c r="AJ70" s="1"/>
      <c r="AK70" s="1"/>
      <c r="AL70" s="1"/>
      <c r="AM70" s="1"/>
      <c r="AN70" s="1"/>
    </row>
    <row r="71" spans="1:40" ht="15">
      <c r="A71" s="375"/>
      <c r="B71" s="376"/>
      <c r="C71" s="377"/>
      <c r="D71" s="195">
        <f>+$E$63*C71*52*$D$28</f>
        <v>0</v>
      </c>
      <c r="E71" s="185">
        <f t="shared" si="22"/>
        <v>0</v>
      </c>
      <c r="F71" s="186">
        <f t="shared" si="23"/>
        <v>0</v>
      </c>
      <c r="G71" s="187">
        <f t="shared" si="23"/>
        <v>0</v>
      </c>
      <c r="H71" s="187">
        <f t="shared" si="23"/>
        <v>0</v>
      </c>
      <c r="I71" s="187">
        <f t="shared" si="23"/>
        <v>0</v>
      </c>
      <c r="J71" s="187">
        <f t="shared" si="23"/>
        <v>0</v>
      </c>
      <c r="K71" s="187">
        <f t="shared" si="23"/>
        <v>0</v>
      </c>
      <c r="L71" s="187">
        <f t="shared" si="23"/>
        <v>0</v>
      </c>
      <c r="M71" s="185">
        <f t="shared" si="23"/>
        <v>0</v>
      </c>
      <c r="N71" s="236">
        <f t="shared" si="24"/>
        <v>0</v>
      </c>
      <c r="O71" s="185">
        <f t="shared" si="25"/>
        <v>0</v>
      </c>
      <c r="P71" s="179" t="e">
        <f t="shared" si="26"/>
        <v>#DIV/0!</v>
      </c>
      <c r="Q71" s="1"/>
      <c r="R71" s="1"/>
      <c r="S71" s="1"/>
      <c r="T71" s="1"/>
      <c r="U71" s="1"/>
      <c r="V71" s="1"/>
      <c r="W71" s="1"/>
      <c r="X71" s="1"/>
      <c r="Y71" s="1"/>
      <c r="Z71" s="1"/>
      <c r="AA71" s="1"/>
      <c r="AB71" s="1"/>
      <c r="AC71" s="1"/>
      <c r="AD71" s="1"/>
      <c r="AE71" s="1"/>
      <c r="AF71" s="1"/>
      <c r="AG71" s="1"/>
      <c r="AH71" s="1"/>
      <c r="AI71" s="1"/>
      <c r="AJ71" s="1"/>
      <c r="AK71" s="1"/>
      <c r="AL71" s="1"/>
      <c r="AM71" s="1"/>
      <c r="AN71" s="1"/>
    </row>
    <row r="72" spans="1:40" ht="15">
      <c r="A72" s="375"/>
      <c r="B72" s="376"/>
      <c r="C72" s="377"/>
      <c r="D72" s="195">
        <f>+$E$63*C72*50*$D$28</f>
        <v>0</v>
      </c>
      <c r="E72" s="185">
        <f t="shared" si="22"/>
        <v>0</v>
      </c>
      <c r="F72" s="186">
        <f t="shared" ref="F72:M75" si="27">+$D72*F$65</f>
        <v>0</v>
      </c>
      <c r="G72" s="187">
        <f t="shared" si="27"/>
        <v>0</v>
      </c>
      <c r="H72" s="187">
        <f t="shared" si="27"/>
        <v>0</v>
      </c>
      <c r="I72" s="187">
        <f t="shared" si="27"/>
        <v>0</v>
      </c>
      <c r="J72" s="187">
        <f t="shared" si="27"/>
        <v>0</v>
      </c>
      <c r="K72" s="187">
        <f t="shared" si="27"/>
        <v>0</v>
      </c>
      <c r="L72" s="187">
        <f t="shared" si="27"/>
        <v>0</v>
      </c>
      <c r="M72" s="185">
        <f t="shared" si="27"/>
        <v>0</v>
      </c>
      <c r="N72" s="236">
        <f t="shared" si="24"/>
        <v>0</v>
      </c>
      <c r="O72" s="185">
        <f t="shared" si="25"/>
        <v>0</v>
      </c>
      <c r="P72" s="179" t="e">
        <f t="shared" si="26"/>
        <v>#DIV/0!</v>
      </c>
      <c r="Q72" s="1"/>
      <c r="R72" s="1"/>
      <c r="S72" s="1"/>
      <c r="T72" s="1"/>
      <c r="U72" s="1"/>
      <c r="V72" s="1"/>
      <c r="W72" s="1"/>
      <c r="X72" s="1"/>
      <c r="Y72" s="1"/>
      <c r="Z72" s="1"/>
      <c r="AA72" s="1"/>
      <c r="AB72" s="1"/>
      <c r="AC72" s="1"/>
      <c r="AD72" s="1"/>
      <c r="AE72" s="1"/>
      <c r="AF72" s="1"/>
      <c r="AG72" s="1"/>
      <c r="AH72" s="1"/>
      <c r="AI72" s="1"/>
      <c r="AJ72" s="1"/>
      <c r="AK72" s="1"/>
      <c r="AL72" s="1"/>
      <c r="AM72" s="1"/>
      <c r="AN72" s="1"/>
    </row>
    <row r="73" spans="1:40" ht="15">
      <c r="A73" s="375"/>
      <c r="B73" s="376"/>
      <c r="C73" s="377"/>
      <c r="D73" s="195">
        <f>+$E$63*C73*52*$D$28</f>
        <v>0</v>
      </c>
      <c r="E73" s="185">
        <f t="shared" si="22"/>
        <v>0</v>
      </c>
      <c r="F73" s="186">
        <f t="shared" si="27"/>
        <v>0</v>
      </c>
      <c r="G73" s="187">
        <f t="shared" si="27"/>
        <v>0</v>
      </c>
      <c r="H73" s="187">
        <f t="shared" si="27"/>
        <v>0</v>
      </c>
      <c r="I73" s="187">
        <f t="shared" si="27"/>
        <v>0</v>
      </c>
      <c r="J73" s="187">
        <f t="shared" si="27"/>
        <v>0</v>
      </c>
      <c r="K73" s="187">
        <f t="shared" si="27"/>
        <v>0</v>
      </c>
      <c r="L73" s="187">
        <f t="shared" si="27"/>
        <v>0</v>
      </c>
      <c r="M73" s="185">
        <f t="shared" si="27"/>
        <v>0</v>
      </c>
      <c r="N73" s="236">
        <f t="shared" si="24"/>
        <v>0</v>
      </c>
      <c r="O73" s="185">
        <f t="shared" si="25"/>
        <v>0</v>
      </c>
      <c r="P73" s="179" t="e">
        <f t="shared" si="26"/>
        <v>#DIV/0!</v>
      </c>
      <c r="Q73" s="1"/>
      <c r="R73" s="1"/>
      <c r="S73" s="1"/>
      <c r="T73" s="1"/>
      <c r="U73" s="1"/>
      <c r="V73" s="1"/>
      <c r="W73" s="1"/>
      <c r="X73" s="1"/>
      <c r="Y73" s="1"/>
      <c r="Z73" s="1"/>
      <c r="AA73" s="1"/>
      <c r="AB73" s="1"/>
      <c r="AC73" s="1"/>
      <c r="AD73" s="1"/>
      <c r="AE73" s="1"/>
      <c r="AF73" s="1"/>
      <c r="AG73" s="1"/>
      <c r="AH73" s="1"/>
      <c r="AI73" s="1"/>
      <c r="AJ73" s="1"/>
      <c r="AK73" s="1"/>
      <c r="AL73" s="1"/>
      <c r="AM73" s="1"/>
      <c r="AN73" s="1"/>
    </row>
    <row r="74" spans="1:40" ht="15">
      <c r="A74" s="375"/>
      <c r="B74" s="376"/>
      <c r="C74" s="377"/>
      <c r="D74" s="195">
        <f>+$E$63*C74*52*$D$28</f>
        <v>0</v>
      </c>
      <c r="E74" s="185">
        <f t="shared" si="22"/>
        <v>0</v>
      </c>
      <c r="F74" s="186">
        <f t="shared" si="27"/>
        <v>0</v>
      </c>
      <c r="G74" s="187">
        <f t="shared" si="27"/>
        <v>0</v>
      </c>
      <c r="H74" s="187">
        <f t="shared" si="27"/>
        <v>0</v>
      </c>
      <c r="I74" s="187">
        <f t="shared" si="27"/>
        <v>0</v>
      </c>
      <c r="J74" s="187">
        <f t="shared" si="27"/>
        <v>0</v>
      </c>
      <c r="K74" s="187">
        <f t="shared" si="27"/>
        <v>0</v>
      </c>
      <c r="L74" s="187">
        <f t="shared" si="27"/>
        <v>0</v>
      </c>
      <c r="M74" s="185">
        <f t="shared" si="27"/>
        <v>0</v>
      </c>
      <c r="N74" s="236">
        <f t="shared" si="24"/>
        <v>0</v>
      </c>
      <c r="O74" s="185">
        <f t="shared" si="25"/>
        <v>0</v>
      </c>
      <c r="P74" s="179" t="e">
        <f t="shared" si="26"/>
        <v>#DIV/0!</v>
      </c>
      <c r="Q74" s="1"/>
      <c r="R74" s="1"/>
      <c r="S74" s="1"/>
      <c r="T74" s="1"/>
      <c r="U74" s="1"/>
      <c r="V74" s="1"/>
      <c r="W74" s="1"/>
      <c r="X74" s="1"/>
      <c r="Y74" s="1"/>
      <c r="Z74" s="1"/>
      <c r="AA74" s="1"/>
      <c r="AB74" s="1"/>
      <c r="AC74" s="1"/>
      <c r="AD74" s="1"/>
      <c r="AE74" s="1"/>
      <c r="AF74" s="1"/>
      <c r="AG74" s="1"/>
      <c r="AH74" s="1"/>
      <c r="AI74" s="1"/>
      <c r="AJ74" s="1"/>
      <c r="AK74" s="1"/>
      <c r="AL74" s="1"/>
      <c r="AM74" s="1"/>
      <c r="AN74" s="1"/>
    </row>
    <row r="75" spans="1:40" ht="16" thickBot="1">
      <c r="A75" s="378"/>
      <c r="B75" s="379"/>
      <c r="C75" s="380"/>
      <c r="D75" s="198">
        <f>+$E$63*C75*52*$D$28</f>
        <v>0</v>
      </c>
      <c r="E75" s="189">
        <f t="shared" si="22"/>
        <v>0</v>
      </c>
      <c r="F75" s="190">
        <f t="shared" si="27"/>
        <v>0</v>
      </c>
      <c r="G75" s="191">
        <f t="shared" si="27"/>
        <v>0</v>
      </c>
      <c r="H75" s="191">
        <f t="shared" si="27"/>
        <v>0</v>
      </c>
      <c r="I75" s="191">
        <f t="shared" si="27"/>
        <v>0</v>
      </c>
      <c r="J75" s="191">
        <f t="shared" si="27"/>
        <v>0</v>
      </c>
      <c r="K75" s="191">
        <f t="shared" si="27"/>
        <v>0</v>
      </c>
      <c r="L75" s="191">
        <f t="shared" si="27"/>
        <v>0</v>
      </c>
      <c r="M75" s="189">
        <f t="shared" si="27"/>
        <v>0</v>
      </c>
      <c r="N75" s="237">
        <f t="shared" si="24"/>
        <v>0</v>
      </c>
      <c r="O75" s="189">
        <f t="shared" si="25"/>
        <v>0</v>
      </c>
      <c r="P75" s="180" t="e">
        <f t="shared" si="26"/>
        <v>#DIV/0!</v>
      </c>
      <c r="Q75" s="1"/>
      <c r="R75" s="1"/>
      <c r="S75" s="1"/>
      <c r="T75" s="1"/>
      <c r="U75" s="1"/>
      <c r="V75" s="1"/>
      <c r="W75" s="1"/>
      <c r="X75" s="1"/>
      <c r="Y75" s="1"/>
      <c r="Z75" s="1"/>
      <c r="AA75" s="1"/>
      <c r="AB75" s="1"/>
      <c r="AC75" s="1"/>
      <c r="AD75" s="1"/>
      <c r="AE75" s="1"/>
      <c r="AF75" s="1"/>
      <c r="AG75" s="1"/>
      <c r="AH75" s="1"/>
      <c r="AI75" s="1"/>
      <c r="AJ75" s="1"/>
      <c r="AK75" s="1"/>
      <c r="AL75" s="1"/>
      <c r="AM75" s="1"/>
      <c r="AN75" s="1"/>
    </row>
    <row r="76" spans="1:40">
      <c r="A76" s="3"/>
      <c r="B76" s="2"/>
      <c r="C76" s="2"/>
      <c r="D76"/>
    </row>
    <row r="77" spans="1:40" ht="13" thickBot="1">
      <c r="A77" s="3"/>
      <c r="B77" s="2"/>
      <c r="C77" s="2"/>
      <c r="D77"/>
    </row>
    <row r="78" spans="1:40" ht="19" thickBot="1">
      <c r="A78" s="464"/>
      <c r="B78" s="464"/>
      <c r="C78" s="464"/>
      <c r="D78" s="327" t="s">
        <v>87</v>
      </c>
      <c r="E78" s="363">
        <v>0</v>
      </c>
      <c r="F78" s="88" t="s">
        <v>8</v>
      </c>
      <c r="G78" s="89">
        <f>+D$4</f>
        <v>0</v>
      </c>
      <c r="H78" s="463" t="s">
        <v>9</v>
      </c>
      <c r="I78" s="463"/>
      <c r="J78" s="463"/>
      <c r="K78" s="90">
        <f>+D$11</f>
        <v>0</v>
      </c>
      <c r="L78" s="10"/>
    </row>
    <row r="79" spans="1:40" ht="49.5" customHeight="1" thickBot="1">
      <c r="A79" s="456" t="str">
        <f>+B34</f>
        <v>Mass</v>
      </c>
      <c r="B79" s="457"/>
      <c r="C79" s="458"/>
      <c r="D79" s="166" t="s">
        <v>13</v>
      </c>
      <c r="E79" s="164" t="s">
        <v>14</v>
      </c>
      <c r="F79" s="121" t="str">
        <f>+B$14</f>
        <v>terms</v>
      </c>
      <c r="G79" s="121" t="str">
        <f>+B$17</f>
        <v>G&amp;A  (damages included)</v>
      </c>
      <c r="H79" s="121" t="str">
        <f>+B$18</f>
        <v>Distribution &amp; Warehousing</v>
      </c>
      <c r="I79" s="121" t="str">
        <f>+B$19</f>
        <v>Marketing (retailer)</v>
      </c>
      <c r="J79" s="121" t="str">
        <f>+B$20</f>
        <v>Marketing (consumer)</v>
      </c>
      <c r="K79" s="121" t="str">
        <f>+B$21</f>
        <v>Sales Commission</v>
      </c>
      <c r="L79" s="121" t="str">
        <f>+B$22</f>
        <v>Other</v>
      </c>
      <c r="M79" s="121" t="str">
        <f>+B$13</f>
        <v xml:space="preserve">Base MFR Cost/Unit </v>
      </c>
      <c r="N79" s="165" t="str">
        <f>+B$24</f>
        <v>Total Cost of Goods</v>
      </c>
      <c r="O79" s="160" t="s">
        <v>72</v>
      </c>
      <c r="P79" s="161" t="s">
        <v>12</v>
      </c>
    </row>
    <row r="80" spans="1:40" ht="19" thickBot="1">
      <c r="A80" s="91"/>
      <c r="B80" s="28" t="s">
        <v>37</v>
      </c>
      <c r="C80" s="15" t="s">
        <v>2</v>
      </c>
      <c r="D80" s="447">
        <f>SUM(D82:D90)</f>
        <v>0</v>
      </c>
      <c r="E80" s="449">
        <f>SUM(E82:E90)</f>
        <v>0</v>
      </c>
      <c r="F80" s="308">
        <f>+D$14</f>
        <v>0</v>
      </c>
      <c r="G80" s="309">
        <f>+D$17</f>
        <v>0</v>
      </c>
      <c r="H80" s="310">
        <f>+D$18</f>
        <v>0</v>
      </c>
      <c r="I80" s="310">
        <f>+D$19</f>
        <v>0</v>
      </c>
      <c r="J80" s="310">
        <f>+D$20</f>
        <v>0</v>
      </c>
      <c r="K80" s="309">
        <f>+D$21</f>
        <v>0</v>
      </c>
      <c r="L80" s="310">
        <f>+D$22</f>
        <v>0</v>
      </c>
      <c r="M80" s="311">
        <f>+D$13</f>
        <v>0</v>
      </c>
      <c r="N80" s="312">
        <f>+D$24</f>
        <v>0</v>
      </c>
      <c r="O80" s="313">
        <f>+D$26</f>
        <v>0</v>
      </c>
      <c r="P80" s="322"/>
    </row>
    <row r="81" spans="1:19" ht="21" thickBot="1">
      <c r="A81" s="92" t="s">
        <v>1</v>
      </c>
      <c r="B81" s="173" t="s">
        <v>0</v>
      </c>
      <c r="C81" s="176">
        <f>SUM(C82:C89)</f>
        <v>0</v>
      </c>
      <c r="D81" s="448"/>
      <c r="E81" s="450"/>
      <c r="F81" s="316">
        <f t="shared" ref="F81:O81" si="28">SUM(F82:F90)</f>
        <v>0</v>
      </c>
      <c r="G81" s="317">
        <f t="shared" si="28"/>
        <v>0</v>
      </c>
      <c r="H81" s="317">
        <f t="shared" si="28"/>
        <v>0</v>
      </c>
      <c r="I81" s="317">
        <f t="shared" si="28"/>
        <v>0</v>
      </c>
      <c r="J81" s="317">
        <f t="shared" si="28"/>
        <v>0</v>
      </c>
      <c r="K81" s="317">
        <f t="shared" si="28"/>
        <v>0</v>
      </c>
      <c r="L81" s="317">
        <f t="shared" si="28"/>
        <v>0</v>
      </c>
      <c r="M81" s="318">
        <f t="shared" si="28"/>
        <v>0</v>
      </c>
      <c r="N81" s="319">
        <f t="shared" si="28"/>
        <v>0</v>
      </c>
      <c r="O81" s="320">
        <f t="shared" si="28"/>
        <v>0</v>
      </c>
      <c r="P81" s="323" t="e">
        <f>+O81/E80</f>
        <v>#DIV/0!</v>
      </c>
      <c r="Q81" s="8"/>
      <c r="R81" s="8"/>
    </row>
    <row r="82" spans="1:19" ht="15">
      <c r="A82" s="372"/>
      <c r="B82" s="373"/>
      <c r="C82" s="374"/>
      <c r="D82" s="181">
        <f t="shared" ref="D82:D90" si="29">+$E$78*C82*52*$D$28</f>
        <v>0</v>
      </c>
      <c r="E82" s="182">
        <f t="shared" ref="E82:E90" si="30">+D82*$K$78</f>
        <v>0</v>
      </c>
      <c r="F82" s="183">
        <f t="shared" ref="F82:M90" si="31">+$D82*F$80</f>
        <v>0</v>
      </c>
      <c r="G82" s="184">
        <f t="shared" si="31"/>
        <v>0</v>
      </c>
      <c r="H82" s="184">
        <f t="shared" si="31"/>
        <v>0</v>
      </c>
      <c r="I82" s="184">
        <f t="shared" si="31"/>
        <v>0</v>
      </c>
      <c r="J82" s="184">
        <f t="shared" si="31"/>
        <v>0</v>
      </c>
      <c r="K82" s="184">
        <f t="shared" si="31"/>
        <v>0</v>
      </c>
      <c r="L82" s="184">
        <f t="shared" si="31"/>
        <v>0</v>
      </c>
      <c r="M82" s="182">
        <f t="shared" si="31"/>
        <v>0</v>
      </c>
      <c r="N82" s="321">
        <f t="shared" ref="N82:N90" si="32">SUM(F82:M82)</f>
        <v>0</v>
      </c>
      <c r="O82" s="182">
        <f t="shared" ref="O82:O90" si="33">+E82-N82</f>
        <v>0</v>
      </c>
      <c r="P82" s="179" t="e">
        <f t="shared" ref="P82:P90" si="34">+O82/E82</f>
        <v>#DIV/0!</v>
      </c>
      <c r="Q82" s="1"/>
      <c r="R82" s="1"/>
    </row>
    <row r="83" spans="1:19" ht="15">
      <c r="A83" s="375"/>
      <c r="B83" s="376"/>
      <c r="C83" s="377"/>
      <c r="D83" s="195">
        <f t="shared" si="29"/>
        <v>0</v>
      </c>
      <c r="E83" s="185">
        <f t="shared" si="30"/>
        <v>0</v>
      </c>
      <c r="F83" s="186">
        <f t="shared" si="31"/>
        <v>0</v>
      </c>
      <c r="G83" s="187">
        <f t="shared" si="31"/>
        <v>0</v>
      </c>
      <c r="H83" s="187">
        <f t="shared" si="31"/>
        <v>0</v>
      </c>
      <c r="I83" s="187">
        <f t="shared" si="31"/>
        <v>0</v>
      </c>
      <c r="J83" s="187">
        <f t="shared" si="31"/>
        <v>0</v>
      </c>
      <c r="K83" s="187">
        <f t="shared" si="31"/>
        <v>0</v>
      </c>
      <c r="L83" s="187">
        <f t="shared" si="31"/>
        <v>0</v>
      </c>
      <c r="M83" s="185">
        <f t="shared" si="31"/>
        <v>0</v>
      </c>
      <c r="N83" s="236">
        <f t="shared" si="32"/>
        <v>0</v>
      </c>
      <c r="O83" s="185">
        <f t="shared" si="33"/>
        <v>0</v>
      </c>
      <c r="P83" s="179" t="e">
        <f t="shared" si="34"/>
        <v>#DIV/0!</v>
      </c>
      <c r="Q83" s="1"/>
      <c r="R83" s="1"/>
    </row>
    <row r="84" spans="1:19" ht="15">
      <c r="A84" s="375"/>
      <c r="B84" s="376"/>
      <c r="C84" s="377"/>
      <c r="D84" s="195">
        <f t="shared" si="29"/>
        <v>0</v>
      </c>
      <c r="E84" s="185">
        <f t="shared" si="30"/>
        <v>0</v>
      </c>
      <c r="F84" s="186">
        <f t="shared" si="31"/>
        <v>0</v>
      </c>
      <c r="G84" s="187">
        <f t="shared" si="31"/>
        <v>0</v>
      </c>
      <c r="H84" s="187">
        <f t="shared" si="31"/>
        <v>0</v>
      </c>
      <c r="I84" s="187">
        <f t="shared" si="31"/>
        <v>0</v>
      </c>
      <c r="J84" s="187">
        <f t="shared" si="31"/>
        <v>0</v>
      </c>
      <c r="K84" s="187">
        <f t="shared" si="31"/>
        <v>0</v>
      </c>
      <c r="L84" s="187">
        <f t="shared" si="31"/>
        <v>0</v>
      </c>
      <c r="M84" s="185">
        <f t="shared" si="31"/>
        <v>0</v>
      </c>
      <c r="N84" s="236">
        <f t="shared" si="32"/>
        <v>0</v>
      </c>
      <c r="O84" s="185">
        <f t="shared" si="33"/>
        <v>0</v>
      </c>
      <c r="P84" s="179" t="e">
        <f t="shared" si="34"/>
        <v>#DIV/0!</v>
      </c>
      <c r="Q84" s="1"/>
      <c r="R84" s="1"/>
    </row>
    <row r="85" spans="1:19" ht="15">
      <c r="A85" s="375"/>
      <c r="B85" s="376"/>
      <c r="C85" s="377"/>
      <c r="D85" s="195">
        <f t="shared" si="29"/>
        <v>0</v>
      </c>
      <c r="E85" s="185">
        <f t="shared" si="30"/>
        <v>0</v>
      </c>
      <c r="F85" s="186">
        <f t="shared" si="31"/>
        <v>0</v>
      </c>
      <c r="G85" s="187">
        <f t="shared" si="31"/>
        <v>0</v>
      </c>
      <c r="H85" s="187">
        <f t="shared" si="31"/>
        <v>0</v>
      </c>
      <c r="I85" s="187">
        <f t="shared" si="31"/>
        <v>0</v>
      </c>
      <c r="J85" s="187">
        <f t="shared" si="31"/>
        <v>0</v>
      </c>
      <c r="K85" s="187">
        <f t="shared" si="31"/>
        <v>0</v>
      </c>
      <c r="L85" s="187">
        <f t="shared" si="31"/>
        <v>0</v>
      </c>
      <c r="M85" s="185">
        <f t="shared" si="31"/>
        <v>0</v>
      </c>
      <c r="N85" s="236">
        <f t="shared" si="32"/>
        <v>0</v>
      </c>
      <c r="O85" s="185">
        <f t="shared" si="33"/>
        <v>0</v>
      </c>
      <c r="P85" s="179" t="e">
        <f t="shared" si="34"/>
        <v>#DIV/0!</v>
      </c>
      <c r="Q85" s="1"/>
      <c r="R85" s="1"/>
    </row>
    <row r="86" spans="1:19" ht="15">
      <c r="A86" s="375"/>
      <c r="B86" s="376"/>
      <c r="C86" s="377"/>
      <c r="D86" s="195">
        <f t="shared" si="29"/>
        <v>0</v>
      </c>
      <c r="E86" s="185">
        <f t="shared" si="30"/>
        <v>0</v>
      </c>
      <c r="F86" s="186">
        <f t="shared" si="31"/>
        <v>0</v>
      </c>
      <c r="G86" s="187">
        <f t="shared" si="31"/>
        <v>0</v>
      </c>
      <c r="H86" s="187">
        <f t="shared" si="31"/>
        <v>0</v>
      </c>
      <c r="I86" s="187">
        <f t="shared" si="31"/>
        <v>0</v>
      </c>
      <c r="J86" s="187">
        <f t="shared" si="31"/>
        <v>0</v>
      </c>
      <c r="K86" s="187">
        <f t="shared" si="31"/>
        <v>0</v>
      </c>
      <c r="L86" s="187">
        <f t="shared" si="31"/>
        <v>0</v>
      </c>
      <c r="M86" s="185">
        <f t="shared" si="31"/>
        <v>0</v>
      </c>
      <c r="N86" s="236">
        <f t="shared" si="32"/>
        <v>0</v>
      </c>
      <c r="O86" s="185">
        <f t="shared" si="33"/>
        <v>0</v>
      </c>
      <c r="P86" s="179" t="e">
        <f t="shared" si="34"/>
        <v>#DIV/0!</v>
      </c>
      <c r="Q86" s="1"/>
      <c r="R86" s="1"/>
    </row>
    <row r="87" spans="1:19" ht="15">
      <c r="A87" s="375"/>
      <c r="B87" s="376"/>
      <c r="C87" s="377"/>
      <c r="D87" s="195">
        <f t="shared" si="29"/>
        <v>0</v>
      </c>
      <c r="E87" s="185">
        <f t="shared" si="30"/>
        <v>0</v>
      </c>
      <c r="F87" s="186">
        <f t="shared" si="31"/>
        <v>0</v>
      </c>
      <c r="G87" s="187">
        <f t="shared" si="31"/>
        <v>0</v>
      </c>
      <c r="H87" s="187">
        <f t="shared" si="31"/>
        <v>0</v>
      </c>
      <c r="I87" s="187">
        <f t="shared" si="31"/>
        <v>0</v>
      </c>
      <c r="J87" s="187">
        <f t="shared" si="31"/>
        <v>0</v>
      </c>
      <c r="K87" s="187">
        <f t="shared" si="31"/>
        <v>0</v>
      </c>
      <c r="L87" s="187">
        <f t="shared" si="31"/>
        <v>0</v>
      </c>
      <c r="M87" s="185">
        <f t="shared" si="31"/>
        <v>0</v>
      </c>
      <c r="N87" s="236">
        <f t="shared" si="32"/>
        <v>0</v>
      </c>
      <c r="O87" s="185">
        <f t="shared" si="33"/>
        <v>0</v>
      </c>
      <c r="P87" s="179" t="e">
        <f t="shared" si="34"/>
        <v>#DIV/0!</v>
      </c>
      <c r="Q87" s="1"/>
      <c r="R87" s="1"/>
    </row>
    <row r="88" spans="1:19" ht="15">
      <c r="A88" s="375"/>
      <c r="B88" s="376"/>
      <c r="C88" s="377"/>
      <c r="D88" s="195">
        <f t="shared" si="29"/>
        <v>0</v>
      </c>
      <c r="E88" s="185">
        <f t="shared" si="30"/>
        <v>0</v>
      </c>
      <c r="F88" s="186">
        <f t="shared" si="31"/>
        <v>0</v>
      </c>
      <c r="G88" s="187">
        <f t="shared" si="31"/>
        <v>0</v>
      </c>
      <c r="H88" s="187">
        <f t="shared" si="31"/>
        <v>0</v>
      </c>
      <c r="I88" s="187">
        <f t="shared" si="31"/>
        <v>0</v>
      </c>
      <c r="J88" s="187">
        <f t="shared" si="31"/>
        <v>0</v>
      </c>
      <c r="K88" s="187">
        <f t="shared" si="31"/>
        <v>0</v>
      </c>
      <c r="L88" s="187">
        <f t="shared" si="31"/>
        <v>0</v>
      </c>
      <c r="M88" s="185">
        <f t="shared" si="31"/>
        <v>0</v>
      </c>
      <c r="N88" s="236">
        <f t="shared" si="32"/>
        <v>0</v>
      </c>
      <c r="O88" s="185">
        <f t="shared" si="33"/>
        <v>0</v>
      </c>
      <c r="P88" s="179" t="e">
        <f t="shared" si="34"/>
        <v>#DIV/0!</v>
      </c>
      <c r="Q88" s="1"/>
      <c r="R88" s="1"/>
    </row>
    <row r="89" spans="1:19" ht="15">
      <c r="A89" s="375"/>
      <c r="B89" s="376"/>
      <c r="C89" s="377"/>
      <c r="D89" s="195">
        <f t="shared" si="29"/>
        <v>0</v>
      </c>
      <c r="E89" s="185">
        <f t="shared" si="30"/>
        <v>0</v>
      </c>
      <c r="F89" s="186">
        <f t="shared" si="31"/>
        <v>0</v>
      </c>
      <c r="G89" s="187">
        <f t="shared" si="31"/>
        <v>0</v>
      </c>
      <c r="H89" s="187">
        <f t="shared" si="31"/>
        <v>0</v>
      </c>
      <c r="I89" s="187">
        <f t="shared" si="31"/>
        <v>0</v>
      </c>
      <c r="J89" s="187">
        <f t="shared" si="31"/>
        <v>0</v>
      </c>
      <c r="K89" s="187">
        <f t="shared" si="31"/>
        <v>0</v>
      </c>
      <c r="L89" s="187">
        <f t="shared" si="31"/>
        <v>0</v>
      </c>
      <c r="M89" s="185">
        <f t="shared" si="31"/>
        <v>0</v>
      </c>
      <c r="N89" s="236">
        <f t="shared" si="32"/>
        <v>0</v>
      </c>
      <c r="O89" s="185">
        <f t="shared" si="33"/>
        <v>0</v>
      </c>
      <c r="P89" s="179" t="e">
        <f t="shared" si="34"/>
        <v>#DIV/0!</v>
      </c>
      <c r="Q89" s="1"/>
      <c r="R89" s="1"/>
    </row>
    <row r="90" spans="1:19" ht="16" thickBot="1">
      <c r="A90" s="378"/>
      <c r="B90" s="379"/>
      <c r="C90" s="380"/>
      <c r="D90" s="198">
        <f t="shared" si="29"/>
        <v>0</v>
      </c>
      <c r="E90" s="189">
        <f t="shared" si="30"/>
        <v>0</v>
      </c>
      <c r="F90" s="190">
        <f t="shared" si="31"/>
        <v>0</v>
      </c>
      <c r="G90" s="191">
        <f t="shared" si="31"/>
        <v>0</v>
      </c>
      <c r="H90" s="191">
        <f t="shared" si="31"/>
        <v>0</v>
      </c>
      <c r="I90" s="191">
        <f t="shared" si="31"/>
        <v>0</v>
      </c>
      <c r="J90" s="191">
        <f t="shared" si="31"/>
        <v>0</v>
      </c>
      <c r="K90" s="191">
        <f t="shared" si="31"/>
        <v>0</v>
      </c>
      <c r="L90" s="191">
        <f t="shared" si="31"/>
        <v>0</v>
      </c>
      <c r="M90" s="189">
        <f t="shared" si="31"/>
        <v>0</v>
      </c>
      <c r="N90" s="237">
        <f t="shared" si="32"/>
        <v>0</v>
      </c>
      <c r="O90" s="189">
        <f t="shared" si="33"/>
        <v>0</v>
      </c>
      <c r="P90" s="180" t="e">
        <f t="shared" si="34"/>
        <v>#DIV/0!</v>
      </c>
      <c r="Q90" s="1"/>
      <c r="R90" s="1"/>
    </row>
    <row r="91" spans="1:19">
      <c r="A91" s="3"/>
      <c r="B91" s="2"/>
      <c r="C91" s="2"/>
      <c r="D91"/>
    </row>
    <row r="92" spans="1:19" ht="13" thickBot="1">
      <c r="A92" s="3"/>
      <c r="B92" s="2"/>
      <c r="C92" s="2"/>
      <c r="D92"/>
    </row>
    <row r="93" spans="1:19" ht="19" thickBot="1">
      <c r="A93" s="464"/>
      <c r="B93" s="464"/>
      <c r="C93" s="464"/>
      <c r="D93" s="327" t="s">
        <v>87</v>
      </c>
      <c r="E93" s="363">
        <v>0</v>
      </c>
      <c r="F93" s="88" t="s">
        <v>8</v>
      </c>
      <c r="G93" s="89">
        <f>+D$4</f>
        <v>0</v>
      </c>
      <c r="H93" s="463" t="s">
        <v>9</v>
      </c>
      <c r="I93" s="463"/>
      <c r="J93" s="463"/>
      <c r="K93" s="90">
        <f>+D$11</f>
        <v>0</v>
      </c>
      <c r="L93" s="10"/>
    </row>
    <row r="94" spans="1:19" ht="50.25" customHeight="1" thickBot="1">
      <c r="A94" s="456" t="str">
        <f>+B35</f>
        <v>Drug</v>
      </c>
      <c r="B94" s="457"/>
      <c r="C94" s="458"/>
      <c r="D94" s="166" t="s">
        <v>13</v>
      </c>
      <c r="E94" s="164" t="s">
        <v>14</v>
      </c>
      <c r="F94" s="121" t="str">
        <f>+B$14</f>
        <v>terms</v>
      </c>
      <c r="G94" s="121" t="str">
        <f>+B$17</f>
        <v>G&amp;A  (damages included)</v>
      </c>
      <c r="H94" s="121" t="str">
        <f>+B$18</f>
        <v>Distribution &amp; Warehousing</v>
      </c>
      <c r="I94" s="121" t="str">
        <f>+B$19</f>
        <v>Marketing (retailer)</v>
      </c>
      <c r="J94" s="121" t="str">
        <f>+B$20</f>
        <v>Marketing (consumer)</v>
      </c>
      <c r="K94" s="121" t="str">
        <f>+B$21</f>
        <v>Sales Commission</v>
      </c>
      <c r="L94" s="121" t="str">
        <f>+B$22</f>
        <v>Other</v>
      </c>
      <c r="M94" s="121" t="str">
        <f>+B$13</f>
        <v xml:space="preserve">Base MFR Cost/Unit </v>
      </c>
      <c r="N94" s="165" t="str">
        <f>+B$24</f>
        <v>Total Cost of Goods</v>
      </c>
      <c r="O94" s="160" t="s">
        <v>72</v>
      </c>
      <c r="P94" s="161" t="s">
        <v>12</v>
      </c>
    </row>
    <row r="95" spans="1:19" ht="19" thickBot="1">
      <c r="A95" s="30"/>
      <c r="B95" s="31"/>
      <c r="C95" s="58" t="s">
        <v>2</v>
      </c>
      <c r="D95" s="447">
        <f>SUM(D97:D105)</f>
        <v>0</v>
      </c>
      <c r="E95" s="449">
        <f>SUM(E97:E105)</f>
        <v>0</v>
      </c>
      <c r="F95" s="308">
        <f>+D$14</f>
        <v>0</v>
      </c>
      <c r="G95" s="309">
        <f>+D$17</f>
        <v>0</v>
      </c>
      <c r="H95" s="310">
        <f>+D$18</f>
        <v>0</v>
      </c>
      <c r="I95" s="310">
        <f>+D$19</f>
        <v>0</v>
      </c>
      <c r="J95" s="310">
        <f>+D$20</f>
        <v>0</v>
      </c>
      <c r="K95" s="309">
        <f>+D$21</f>
        <v>0</v>
      </c>
      <c r="L95" s="310">
        <f>+D$22</f>
        <v>0</v>
      </c>
      <c r="M95" s="311">
        <f>+D$13</f>
        <v>0</v>
      </c>
      <c r="N95" s="312">
        <f>+D$24</f>
        <v>0</v>
      </c>
      <c r="O95" s="313">
        <f>+D$26</f>
        <v>0</v>
      </c>
      <c r="P95" s="325"/>
    </row>
    <row r="96" spans="1:19" ht="21" thickBot="1">
      <c r="A96" s="94" t="s">
        <v>1</v>
      </c>
      <c r="B96" s="174" t="s">
        <v>0</v>
      </c>
      <c r="C96" s="177">
        <f>SUM(C97:C105)</f>
        <v>0</v>
      </c>
      <c r="D96" s="448"/>
      <c r="E96" s="450"/>
      <c r="F96" s="316">
        <f t="shared" ref="F96:O96" si="35">SUM(F97:F105)</f>
        <v>0</v>
      </c>
      <c r="G96" s="316">
        <f t="shared" si="35"/>
        <v>0</v>
      </c>
      <c r="H96" s="316">
        <f t="shared" si="35"/>
        <v>0</v>
      </c>
      <c r="I96" s="316">
        <f t="shared" si="35"/>
        <v>0</v>
      </c>
      <c r="J96" s="316">
        <f t="shared" si="35"/>
        <v>0</v>
      </c>
      <c r="K96" s="316">
        <f t="shared" si="35"/>
        <v>0</v>
      </c>
      <c r="L96" s="316">
        <f t="shared" si="35"/>
        <v>0</v>
      </c>
      <c r="M96" s="324">
        <f t="shared" si="35"/>
        <v>0</v>
      </c>
      <c r="N96" s="319">
        <f t="shared" si="35"/>
        <v>0</v>
      </c>
      <c r="O96" s="320">
        <f t="shared" si="35"/>
        <v>0</v>
      </c>
      <c r="P96" s="326" t="e">
        <f>+O96/E95</f>
        <v>#DIV/0!</v>
      </c>
      <c r="Q96" s="8"/>
      <c r="R96" s="8"/>
      <c r="S96" s="8"/>
    </row>
    <row r="97" spans="1:41" ht="15">
      <c r="A97" s="366"/>
      <c r="B97" s="373"/>
      <c r="C97" s="366"/>
      <c r="D97" s="181">
        <f t="shared" ref="D97:D105" si="36">+$E$93*C97*52*$D$28</f>
        <v>0</v>
      </c>
      <c r="E97" s="182">
        <f t="shared" ref="E97:E105" si="37">+D97*$K$93</f>
        <v>0</v>
      </c>
      <c r="F97" s="183">
        <f t="shared" ref="F97:M105" si="38">+$D97*F$95</f>
        <v>0</v>
      </c>
      <c r="G97" s="184">
        <f t="shared" si="38"/>
        <v>0</v>
      </c>
      <c r="H97" s="184">
        <f t="shared" si="38"/>
        <v>0</v>
      </c>
      <c r="I97" s="184">
        <f t="shared" si="38"/>
        <v>0</v>
      </c>
      <c r="J97" s="184">
        <f t="shared" si="38"/>
        <v>0</v>
      </c>
      <c r="K97" s="184">
        <f t="shared" si="38"/>
        <v>0</v>
      </c>
      <c r="L97" s="184">
        <f t="shared" si="38"/>
        <v>0</v>
      </c>
      <c r="M97" s="192">
        <f t="shared" si="38"/>
        <v>0</v>
      </c>
      <c r="N97" s="321">
        <f t="shared" ref="N97:N105" si="39">SUM(F97:M97)</f>
        <v>0</v>
      </c>
      <c r="O97" s="193">
        <f t="shared" ref="O97:O105" si="40">+E97-N97</f>
        <v>0</v>
      </c>
      <c r="P97" s="194" t="e">
        <f t="shared" ref="P97:P105" si="41">+O97/E97</f>
        <v>#DIV/0!</v>
      </c>
      <c r="Q97" s="1"/>
      <c r="R97" s="1"/>
      <c r="S97" s="1"/>
    </row>
    <row r="98" spans="1:41" ht="15">
      <c r="A98" s="369"/>
      <c r="B98" s="376"/>
      <c r="C98" s="369"/>
      <c r="D98" s="195">
        <f t="shared" si="36"/>
        <v>0</v>
      </c>
      <c r="E98" s="185">
        <f t="shared" si="37"/>
        <v>0</v>
      </c>
      <c r="F98" s="186">
        <f t="shared" si="38"/>
        <v>0</v>
      </c>
      <c r="G98" s="187">
        <f t="shared" si="38"/>
        <v>0</v>
      </c>
      <c r="H98" s="187">
        <f t="shared" si="38"/>
        <v>0</v>
      </c>
      <c r="I98" s="187">
        <f t="shared" si="38"/>
        <v>0</v>
      </c>
      <c r="J98" s="187">
        <f t="shared" si="38"/>
        <v>0</v>
      </c>
      <c r="K98" s="187">
        <f t="shared" si="38"/>
        <v>0</v>
      </c>
      <c r="L98" s="187">
        <f t="shared" si="38"/>
        <v>0</v>
      </c>
      <c r="M98" s="196">
        <f t="shared" si="38"/>
        <v>0</v>
      </c>
      <c r="N98" s="236">
        <f t="shared" si="39"/>
        <v>0</v>
      </c>
      <c r="O98" s="197">
        <f t="shared" si="40"/>
        <v>0</v>
      </c>
      <c r="P98" s="179" t="e">
        <f t="shared" si="41"/>
        <v>#DIV/0!</v>
      </c>
      <c r="Q98" s="1"/>
      <c r="R98" s="1"/>
      <c r="S98" s="1"/>
    </row>
    <row r="99" spans="1:41" ht="15">
      <c r="A99" s="369"/>
      <c r="B99" s="376"/>
      <c r="C99" s="369"/>
      <c r="D99" s="195">
        <f t="shared" si="36"/>
        <v>0</v>
      </c>
      <c r="E99" s="185">
        <f t="shared" si="37"/>
        <v>0</v>
      </c>
      <c r="F99" s="186">
        <f t="shared" si="38"/>
        <v>0</v>
      </c>
      <c r="G99" s="187">
        <f t="shared" si="38"/>
        <v>0</v>
      </c>
      <c r="H99" s="187">
        <f t="shared" si="38"/>
        <v>0</v>
      </c>
      <c r="I99" s="187">
        <f t="shared" si="38"/>
        <v>0</v>
      </c>
      <c r="J99" s="187">
        <f t="shared" si="38"/>
        <v>0</v>
      </c>
      <c r="K99" s="187">
        <f t="shared" si="38"/>
        <v>0</v>
      </c>
      <c r="L99" s="187">
        <f t="shared" si="38"/>
        <v>0</v>
      </c>
      <c r="M99" s="196">
        <f t="shared" si="38"/>
        <v>0</v>
      </c>
      <c r="N99" s="236">
        <f t="shared" si="39"/>
        <v>0</v>
      </c>
      <c r="O99" s="197">
        <f t="shared" si="40"/>
        <v>0</v>
      </c>
      <c r="P99" s="179" t="e">
        <f t="shared" si="41"/>
        <v>#DIV/0!</v>
      </c>
      <c r="Q99" s="1"/>
      <c r="R99" s="1"/>
      <c r="S99" s="1"/>
    </row>
    <row r="100" spans="1:41" ht="15">
      <c r="A100" s="369"/>
      <c r="B100" s="376"/>
      <c r="C100" s="369"/>
      <c r="D100" s="195">
        <f t="shared" si="36"/>
        <v>0</v>
      </c>
      <c r="E100" s="185">
        <f t="shared" si="37"/>
        <v>0</v>
      </c>
      <c r="F100" s="186">
        <f t="shared" si="38"/>
        <v>0</v>
      </c>
      <c r="G100" s="187">
        <f t="shared" si="38"/>
        <v>0</v>
      </c>
      <c r="H100" s="187">
        <f t="shared" si="38"/>
        <v>0</v>
      </c>
      <c r="I100" s="187">
        <f t="shared" si="38"/>
        <v>0</v>
      </c>
      <c r="J100" s="187">
        <f t="shared" si="38"/>
        <v>0</v>
      </c>
      <c r="K100" s="187">
        <f t="shared" si="38"/>
        <v>0</v>
      </c>
      <c r="L100" s="187">
        <f t="shared" si="38"/>
        <v>0</v>
      </c>
      <c r="M100" s="196">
        <f t="shared" si="38"/>
        <v>0</v>
      </c>
      <c r="N100" s="236">
        <f t="shared" si="39"/>
        <v>0</v>
      </c>
      <c r="O100" s="197">
        <f t="shared" si="40"/>
        <v>0</v>
      </c>
      <c r="P100" s="179" t="e">
        <f t="shared" si="41"/>
        <v>#DIV/0!</v>
      </c>
      <c r="Q100" s="1"/>
      <c r="R100" s="1"/>
      <c r="S100" s="1"/>
    </row>
    <row r="101" spans="1:41" ht="15">
      <c r="A101" s="369"/>
      <c r="B101" s="376"/>
      <c r="C101" s="369"/>
      <c r="D101" s="195">
        <f t="shared" si="36"/>
        <v>0</v>
      </c>
      <c r="E101" s="185">
        <f t="shared" si="37"/>
        <v>0</v>
      </c>
      <c r="F101" s="186">
        <f t="shared" si="38"/>
        <v>0</v>
      </c>
      <c r="G101" s="187">
        <f t="shared" si="38"/>
        <v>0</v>
      </c>
      <c r="H101" s="187">
        <f t="shared" si="38"/>
        <v>0</v>
      </c>
      <c r="I101" s="187">
        <f t="shared" si="38"/>
        <v>0</v>
      </c>
      <c r="J101" s="187">
        <f t="shared" si="38"/>
        <v>0</v>
      </c>
      <c r="K101" s="187">
        <f t="shared" si="38"/>
        <v>0</v>
      </c>
      <c r="L101" s="187">
        <f t="shared" si="38"/>
        <v>0</v>
      </c>
      <c r="M101" s="196">
        <f t="shared" si="38"/>
        <v>0</v>
      </c>
      <c r="N101" s="236">
        <f t="shared" si="39"/>
        <v>0</v>
      </c>
      <c r="O101" s="197">
        <f t="shared" si="40"/>
        <v>0</v>
      </c>
      <c r="P101" s="179" t="e">
        <f t="shared" si="41"/>
        <v>#DIV/0!</v>
      </c>
      <c r="Q101" s="1"/>
      <c r="R101" s="1"/>
      <c r="S101" s="1"/>
    </row>
    <row r="102" spans="1:41" ht="15">
      <c r="A102" s="369"/>
      <c r="B102" s="376"/>
      <c r="C102" s="369"/>
      <c r="D102" s="195">
        <f t="shared" si="36"/>
        <v>0</v>
      </c>
      <c r="E102" s="185">
        <f t="shared" si="37"/>
        <v>0</v>
      </c>
      <c r="F102" s="186">
        <f t="shared" si="38"/>
        <v>0</v>
      </c>
      <c r="G102" s="187">
        <f t="shared" si="38"/>
        <v>0</v>
      </c>
      <c r="H102" s="187">
        <f t="shared" si="38"/>
        <v>0</v>
      </c>
      <c r="I102" s="187">
        <f t="shared" si="38"/>
        <v>0</v>
      </c>
      <c r="J102" s="187">
        <f t="shared" si="38"/>
        <v>0</v>
      </c>
      <c r="K102" s="187">
        <f t="shared" si="38"/>
        <v>0</v>
      </c>
      <c r="L102" s="187">
        <f t="shared" si="38"/>
        <v>0</v>
      </c>
      <c r="M102" s="196">
        <f t="shared" si="38"/>
        <v>0</v>
      </c>
      <c r="N102" s="236">
        <f t="shared" si="39"/>
        <v>0</v>
      </c>
      <c r="O102" s="197">
        <f t="shared" si="40"/>
        <v>0</v>
      </c>
      <c r="P102" s="179" t="e">
        <f t="shared" si="41"/>
        <v>#DIV/0!</v>
      </c>
      <c r="Q102" s="1"/>
      <c r="R102" s="1"/>
      <c r="S102" s="1"/>
    </row>
    <row r="103" spans="1:41" ht="15">
      <c r="A103" s="369"/>
      <c r="B103" s="376"/>
      <c r="C103" s="369"/>
      <c r="D103" s="195">
        <f t="shared" si="36"/>
        <v>0</v>
      </c>
      <c r="E103" s="185">
        <f t="shared" si="37"/>
        <v>0</v>
      </c>
      <c r="F103" s="186">
        <f t="shared" si="38"/>
        <v>0</v>
      </c>
      <c r="G103" s="187">
        <f t="shared" si="38"/>
        <v>0</v>
      </c>
      <c r="H103" s="187">
        <f t="shared" si="38"/>
        <v>0</v>
      </c>
      <c r="I103" s="187">
        <f t="shared" si="38"/>
        <v>0</v>
      </c>
      <c r="J103" s="187">
        <f t="shared" si="38"/>
        <v>0</v>
      </c>
      <c r="K103" s="187">
        <f t="shared" si="38"/>
        <v>0</v>
      </c>
      <c r="L103" s="187">
        <f t="shared" si="38"/>
        <v>0</v>
      </c>
      <c r="M103" s="196">
        <f t="shared" si="38"/>
        <v>0</v>
      </c>
      <c r="N103" s="236">
        <f t="shared" si="39"/>
        <v>0</v>
      </c>
      <c r="O103" s="197">
        <f t="shared" si="40"/>
        <v>0</v>
      </c>
      <c r="P103" s="179" t="e">
        <f t="shared" si="41"/>
        <v>#DIV/0!</v>
      </c>
      <c r="Q103" s="1"/>
      <c r="R103" s="1"/>
      <c r="S103" s="1"/>
    </row>
    <row r="104" spans="1:41" ht="15">
      <c r="A104" s="369"/>
      <c r="B104" s="376"/>
      <c r="C104" s="369"/>
      <c r="D104" s="195">
        <f t="shared" si="36"/>
        <v>0</v>
      </c>
      <c r="E104" s="185">
        <f t="shared" si="37"/>
        <v>0</v>
      </c>
      <c r="F104" s="186">
        <f t="shared" si="38"/>
        <v>0</v>
      </c>
      <c r="G104" s="187">
        <f t="shared" si="38"/>
        <v>0</v>
      </c>
      <c r="H104" s="187">
        <f t="shared" si="38"/>
        <v>0</v>
      </c>
      <c r="I104" s="187">
        <f t="shared" si="38"/>
        <v>0</v>
      </c>
      <c r="J104" s="187">
        <f t="shared" si="38"/>
        <v>0</v>
      </c>
      <c r="K104" s="187">
        <f t="shared" si="38"/>
        <v>0</v>
      </c>
      <c r="L104" s="187">
        <f t="shared" si="38"/>
        <v>0</v>
      </c>
      <c r="M104" s="196">
        <f t="shared" si="38"/>
        <v>0</v>
      </c>
      <c r="N104" s="236">
        <f t="shared" si="39"/>
        <v>0</v>
      </c>
      <c r="O104" s="197">
        <f t="shared" si="40"/>
        <v>0</v>
      </c>
      <c r="P104" s="179" t="e">
        <f t="shared" si="41"/>
        <v>#DIV/0!</v>
      </c>
      <c r="Q104" s="1"/>
      <c r="R104" s="1"/>
      <c r="S104" s="1"/>
    </row>
    <row r="105" spans="1:41" ht="16" thickBot="1">
      <c r="A105" s="381"/>
      <c r="B105" s="379"/>
      <c r="C105" s="371"/>
      <c r="D105" s="198">
        <f t="shared" si="36"/>
        <v>0</v>
      </c>
      <c r="E105" s="189">
        <f t="shared" si="37"/>
        <v>0</v>
      </c>
      <c r="F105" s="190">
        <f t="shared" si="38"/>
        <v>0</v>
      </c>
      <c r="G105" s="191">
        <f t="shared" si="38"/>
        <v>0</v>
      </c>
      <c r="H105" s="191">
        <f t="shared" si="38"/>
        <v>0</v>
      </c>
      <c r="I105" s="191">
        <f t="shared" si="38"/>
        <v>0</v>
      </c>
      <c r="J105" s="191">
        <f t="shared" si="38"/>
        <v>0</v>
      </c>
      <c r="K105" s="191">
        <f t="shared" si="38"/>
        <v>0</v>
      </c>
      <c r="L105" s="191">
        <f t="shared" si="38"/>
        <v>0</v>
      </c>
      <c r="M105" s="199">
        <f t="shared" si="38"/>
        <v>0</v>
      </c>
      <c r="N105" s="237">
        <f t="shared" si="39"/>
        <v>0</v>
      </c>
      <c r="O105" s="200">
        <f t="shared" si="40"/>
        <v>0</v>
      </c>
      <c r="P105" s="180" t="e">
        <f t="shared" si="41"/>
        <v>#DIV/0!</v>
      </c>
      <c r="Q105" s="1"/>
      <c r="R105" s="1"/>
      <c r="S105" s="1"/>
    </row>
    <row r="106" spans="1:41">
      <c r="A106" s="3"/>
      <c r="B106" s="2"/>
      <c r="C106" s="2"/>
      <c r="D106"/>
    </row>
    <row r="107" spans="1:41" ht="13" thickBot="1">
      <c r="A107" s="3"/>
      <c r="B107" s="2"/>
      <c r="C107" s="2"/>
      <c r="D107"/>
    </row>
    <row r="108" spans="1:41" ht="19" thickBot="1">
      <c r="A108" s="464"/>
      <c r="B108" s="464"/>
      <c r="C108" s="464"/>
      <c r="D108" s="327" t="s">
        <v>87</v>
      </c>
      <c r="E108" s="363">
        <v>0</v>
      </c>
      <c r="F108" s="88" t="s">
        <v>8</v>
      </c>
      <c r="G108" s="89">
        <f>+D$4</f>
        <v>0</v>
      </c>
      <c r="H108" s="463" t="s">
        <v>9</v>
      </c>
      <c r="I108" s="463"/>
      <c r="J108" s="463"/>
      <c r="K108" s="90">
        <f>+D$11</f>
        <v>0</v>
      </c>
      <c r="L108" s="10"/>
    </row>
    <row r="109" spans="1:41" ht="50.25" customHeight="1" thickBot="1">
      <c r="A109" s="456" t="str">
        <f>+B36</f>
        <v>Specialty</v>
      </c>
      <c r="B109" s="457"/>
      <c r="C109" s="458"/>
      <c r="D109" s="166" t="s">
        <v>13</v>
      </c>
      <c r="E109" s="164" t="s">
        <v>14</v>
      </c>
      <c r="F109" s="121" t="str">
        <f>+B$14</f>
        <v>terms</v>
      </c>
      <c r="G109" s="121" t="str">
        <f>+B$17</f>
        <v>G&amp;A  (damages included)</v>
      </c>
      <c r="H109" s="121" t="str">
        <f>+B$18</f>
        <v>Distribution &amp; Warehousing</v>
      </c>
      <c r="I109" s="121" t="str">
        <f>+B$19</f>
        <v>Marketing (retailer)</v>
      </c>
      <c r="J109" s="121" t="str">
        <f>+B$20</f>
        <v>Marketing (consumer)</v>
      </c>
      <c r="K109" s="121" t="str">
        <f>+B$21</f>
        <v>Sales Commission</v>
      </c>
      <c r="L109" s="121" t="str">
        <f>+B$22</f>
        <v>Other</v>
      </c>
      <c r="M109" s="121" t="str">
        <f>+B$13</f>
        <v xml:space="preserve">Base MFR Cost/Unit </v>
      </c>
      <c r="N109" s="165" t="str">
        <f>+B$24</f>
        <v>Total Cost of Goods</v>
      </c>
      <c r="O109" s="160" t="s">
        <v>72</v>
      </c>
      <c r="P109" s="161" t="s">
        <v>12</v>
      </c>
    </row>
    <row r="110" spans="1:41" ht="19" thickBot="1">
      <c r="A110" s="91"/>
      <c r="B110" s="11"/>
      <c r="C110" s="15" t="s">
        <v>2</v>
      </c>
      <c r="D110" s="459">
        <f>SUM(D112:D121)</f>
        <v>0</v>
      </c>
      <c r="E110" s="461">
        <f>SUM(E112:E121)</f>
        <v>0</v>
      </c>
      <c r="F110" s="308">
        <f>+D$14</f>
        <v>0</v>
      </c>
      <c r="G110" s="309">
        <f>+D$17</f>
        <v>0</v>
      </c>
      <c r="H110" s="310">
        <f>+D$18</f>
        <v>0</v>
      </c>
      <c r="I110" s="310">
        <f>+D$19</f>
        <v>0</v>
      </c>
      <c r="J110" s="310">
        <f>+D$20</f>
        <v>0</v>
      </c>
      <c r="K110" s="309">
        <f>+D$21</f>
        <v>0</v>
      </c>
      <c r="L110" s="310">
        <f>+D$22</f>
        <v>0</v>
      </c>
      <c r="M110" s="311">
        <f>+D$13</f>
        <v>0</v>
      </c>
      <c r="N110" s="312">
        <f>+D$24</f>
        <v>0</v>
      </c>
      <c r="O110" s="313">
        <f>+D$26</f>
        <v>0</v>
      </c>
      <c r="P110" s="322"/>
    </row>
    <row r="111" spans="1:41" ht="21" thickBot="1">
      <c r="A111" s="92" t="s">
        <v>1</v>
      </c>
      <c r="B111" s="173" t="s">
        <v>0</v>
      </c>
      <c r="C111" s="176">
        <f>SUM(C112:C120)</f>
        <v>0</v>
      </c>
      <c r="D111" s="460"/>
      <c r="E111" s="462"/>
      <c r="F111" s="316">
        <f t="shared" ref="F111:O111" si="42">SUM(F112:F121)</f>
        <v>0</v>
      </c>
      <c r="G111" s="317">
        <f t="shared" si="42"/>
        <v>0</v>
      </c>
      <c r="H111" s="317">
        <f t="shared" si="42"/>
        <v>0</v>
      </c>
      <c r="I111" s="317">
        <f t="shared" si="42"/>
        <v>0</v>
      </c>
      <c r="J111" s="317">
        <f t="shared" si="42"/>
        <v>0</v>
      </c>
      <c r="K111" s="317">
        <f t="shared" si="42"/>
        <v>0</v>
      </c>
      <c r="L111" s="317">
        <f t="shared" si="42"/>
        <v>0</v>
      </c>
      <c r="M111" s="318">
        <f t="shared" si="42"/>
        <v>0</v>
      </c>
      <c r="N111" s="319">
        <f t="shared" si="42"/>
        <v>0</v>
      </c>
      <c r="O111" s="320">
        <f t="shared" si="42"/>
        <v>0</v>
      </c>
      <c r="P111" s="323" t="e">
        <f>+O111/E110</f>
        <v>#DIV/0!</v>
      </c>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row>
    <row r="112" spans="1:41" ht="15">
      <c r="A112" s="372"/>
      <c r="B112" s="373"/>
      <c r="C112" s="374"/>
      <c r="D112" s="181">
        <f t="shared" ref="D112:D120" si="43">+$E$108*C112*52*$D$28</f>
        <v>0</v>
      </c>
      <c r="E112" s="182">
        <f t="shared" ref="E112:E120" si="44">+D112*$K$108</f>
        <v>0</v>
      </c>
      <c r="F112" s="183">
        <f t="shared" ref="F112:M114" si="45">+$D112*F$110</f>
        <v>0</v>
      </c>
      <c r="G112" s="184">
        <f t="shared" si="45"/>
        <v>0</v>
      </c>
      <c r="H112" s="184">
        <f t="shared" si="45"/>
        <v>0</v>
      </c>
      <c r="I112" s="184">
        <f t="shared" si="45"/>
        <v>0</v>
      </c>
      <c r="J112" s="184">
        <f t="shared" si="45"/>
        <v>0</v>
      </c>
      <c r="K112" s="184">
        <f t="shared" si="45"/>
        <v>0</v>
      </c>
      <c r="L112" s="184">
        <f t="shared" si="45"/>
        <v>0</v>
      </c>
      <c r="M112" s="182">
        <f t="shared" si="45"/>
        <v>0</v>
      </c>
      <c r="N112" s="321">
        <f t="shared" ref="N112:N120" si="46">SUM(F112:M112)</f>
        <v>0</v>
      </c>
      <c r="O112" s="182">
        <f t="shared" ref="O112:O120" si="47">+E112-N112</f>
        <v>0</v>
      </c>
      <c r="P112" s="179" t="e">
        <f t="shared" ref="P112:P120" si="48">+O112/E112</f>
        <v>#DIV/0!</v>
      </c>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ht="15">
      <c r="A113" s="375"/>
      <c r="B113" s="376"/>
      <c r="C113" s="377"/>
      <c r="D113" s="181">
        <f t="shared" si="43"/>
        <v>0</v>
      </c>
      <c r="E113" s="185">
        <f t="shared" si="44"/>
        <v>0</v>
      </c>
      <c r="F113" s="186">
        <f t="shared" si="45"/>
        <v>0</v>
      </c>
      <c r="G113" s="187">
        <f t="shared" si="45"/>
        <v>0</v>
      </c>
      <c r="H113" s="187">
        <f t="shared" si="45"/>
        <v>0</v>
      </c>
      <c r="I113" s="187">
        <f t="shared" si="45"/>
        <v>0</v>
      </c>
      <c r="J113" s="187">
        <f t="shared" si="45"/>
        <v>0</v>
      </c>
      <c r="K113" s="187">
        <f t="shared" si="45"/>
        <v>0</v>
      </c>
      <c r="L113" s="187">
        <f t="shared" si="45"/>
        <v>0</v>
      </c>
      <c r="M113" s="185">
        <f t="shared" si="45"/>
        <v>0</v>
      </c>
      <c r="N113" s="236">
        <f t="shared" si="46"/>
        <v>0</v>
      </c>
      <c r="O113" s="185">
        <f t="shared" si="47"/>
        <v>0</v>
      </c>
      <c r="P113" s="179" t="e">
        <f t="shared" si="48"/>
        <v>#DIV/0!</v>
      </c>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ht="15">
      <c r="A114" s="375"/>
      <c r="B114" s="376"/>
      <c r="C114" s="377"/>
      <c r="D114" s="181">
        <f t="shared" si="43"/>
        <v>0</v>
      </c>
      <c r="E114" s="185">
        <f t="shared" si="44"/>
        <v>0</v>
      </c>
      <c r="F114" s="186">
        <f t="shared" si="45"/>
        <v>0</v>
      </c>
      <c r="G114" s="187">
        <f t="shared" si="45"/>
        <v>0</v>
      </c>
      <c r="H114" s="187">
        <f t="shared" si="45"/>
        <v>0</v>
      </c>
      <c r="I114" s="187">
        <f t="shared" si="45"/>
        <v>0</v>
      </c>
      <c r="J114" s="187">
        <f t="shared" si="45"/>
        <v>0</v>
      </c>
      <c r="K114" s="187">
        <f t="shared" si="45"/>
        <v>0</v>
      </c>
      <c r="L114" s="187">
        <f t="shared" si="45"/>
        <v>0</v>
      </c>
      <c r="M114" s="185">
        <f t="shared" si="45"/>
        <v>0</v>
      </c>
      <c r="N114" s="236">
        <f t="shared" si="46"/>
        <v>0</v>
      </c>
      <c r="O114" s="185">
        <f t="shared" si="47"/>
        <v>0</v>
      </c>
      <c r="P114" s="179" t="e">
        <f t="shared" si="48"/>
        <v>#DIV/0!</v>
      </c>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15">
      <c r="A115" s="375"/>
      <c r="B115" s="376"/>
      <c r="C115" s="377"/>
      <c r="D115" s="181">
        <f t="shared" si="43"/>
        <v>0</v>
      </c>
      <c r="E115" s="185">
        <f t="shared" si="44"/>
        <v>0</v>
      </c>
      <c r="F115" s="186">
        <f t="shared" ref="F115:M115" si="49">+$D115*F$110</f>
        <v>0</v>
      </c>
      <c r="G115" s="187">
        <f t="shared" si="49"/>
        <v>0</v>
      </c>
      <c r="H115" s="187">
        <f t="shared" si="49"/>
        <v>0</v>
      </c>
      <c r="I115" s="187">
        <f t="shared" si="49"/>
        <v>0</v>
      </c>
      <c r="J115" s="187">
        <f t="shared" si="49"/>
        <v>0</v>
      </c>
      <c r="K115" s="187">
        <f t="shared" si="49"/>
        <v>0</v>
      </c>
      <c r="L115" s="187">
        <f t="shared" si="49"/>
        <v>0</v>
      </c>
      <c r="M115" s="185">
        <f t="shared" si="49"/>
        <v>0</v>
      </c>
      <c r="N115" s="236">
        <f t="shared" si="46"/>
        <v>0</v>
      </c>
      <c r="O115" s="185">
        <f t="shared" si="47"/>
        <v>0</v>
      </c>
      <c r="P115" s="179" t="e">
        <f t="shared" si="48"/>
        <v>#DIV/0!</v>
      </c>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15">
      <c r="A116" s="375"/>
      <c r="B116" s="376"/>
      <c r="C116" s="377"/>
      <c r="D116" s="181">
        <f t="shared" si="43"/>
        <v>0</v>
      </c>
      <c r="E116" s="185">
        <f t="shared" si="44"/>
        <v>0</v>
      </c>
      <c r="F116" s="186">
        <f t="shared" ref="F116:M120" si="50">+$D116*F$110</f>
        <v>0</v>
      </c>
      <c r="G116" s="187">
        <f t="shared" si="50"/>
        <v>0</v>
      </c>
      <c r="H116" s="187">
        <f t="shared" si="50"/>
        <v>0</v>
      </c>
      <c r="I116" s="187">
        <f t="shared" si="50"/>
        <v>0</v>
      </c>
      <c r="J116" s="187">
        <f t="shared" si="50"/>
        <v>0</v>
      </c>
      <c r="K116" s="187">
        <f t="shared" si="50"/>
        <v>0</v>
      </c>
      <c r="L116" s="187">
        <f t="shared" si="50"/>
        <v>0</v>
      </c>
      <c r="M116" s="185">
        <f t="shared" si="50"/>
        <v>0</v>
      </c>
      <c r="N116" s="236">
        <f t="shared" si="46"/>
        <v>0</v>
      </c>
      <c r="O116" s="185">
        <f t="shared" si="47"/>
        <v>0</v>
      </c>
      <c r="P116" s="179" t="e">
        <f t="shared" si="48"/>
        <v>#DIV/0!</v>
      </c>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ht="15">
      <c r="A117" s="375"/>
      <c r="B117" s="376"/>
      <c r="C117" s="377"/>
      <c r="D117" s="181">
        <f t="shared" si="43"/>
        <v>0</v>
      </c>
      <c r="E117" s="185">
        <f t="shared" si="44"/>
        <v>0</v>
      </c>
      <c r="F117" s="186">
        <f t="shared" si="50"/>
        <v>0</v>
      </c>
      <c r="G117" s="187">
        <f t="shared" si="50"/>
        <v>0</v>
      </c>
      <c r="H117" s="187">
        <f t="shared" si="50"/>
        <v>0</v>
      </c>
      <c r="I117" s="187">
        <f t="shared" si="50"/>
        <v>0</v>
      </c>
      <c r="J117" s="187">
        <f t="shared" si="50"/>
        <v>0</v>
      </c>
      <c r="K117" s="187">
        <f t="shared" si="50"/>
        <v>0</v>
      </c>
      <c r="L117" s="187">
        <f t="shared" si="50"/>
        <v>0</v>
      </c>
      <c r="M117" s="185">
        <f t="shared" si="50"/>
        <v>0</v>
      </c>
      <c r="N117" s="236">
        <f t="shared" si="46"/>
        <v>0</v>
      </c>
      <c r="O117" s="185">
        <f t="shared" si="47"/>
        <v>0</v>
      </c>
      <c r="P117" s="179" t="e">
        <f t="shared" si="48"/>
        <v>#DIV/0!</v>
      </c>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ht="15">
      <c r="A118" s="375"/>
      <c r="B118" s="376"/>
      <c r="C118" s="377"/>
      <c r="D118" s="181">
        <f t="shared" si="43"/>
        <v>0</v>
      </c>
      <c r="E118" s="185">
        <f t="shared" si="44"/>
        <v>0</v>
      </c>
      <c r="F118" s="186">
        <f t="shared" si="50"/>
        <v>0</v>
      </c>
      <c r="G118" s="187">
        <f t="shared" si="50"/>
        <v>0</v>
      </c>
      <c r="H118" s="187">
        <f t="shared" si="50"/>
        <v>0</v>
      </c>
      <c r="I118" s="187">
        <f t="shared" si="50"/>
        <v>0</v>
      </c>
      <c r="J118" s="187">
        <f t="shared" si="50"/>
        <v>0</v>
      </c>
      <c r="K118" s="187">
        <f t="shared" si="50"/>
        <v>0</v>
      </c>
      <c r="L118" s="187">
        <f t="shared" si="50"/>
        <v>0</v>
      </c>
      <c r="M118" s="185">
        <f t="shared" si="50"/>
        <v>0</v>
      </c>
      <c r="N118" s="236">
        <f t="shared" si="46"/>
        <v>0</v>
      </c>
      <c r="O118" s="185">
        <f t="shared" si="47"/>
        <v>0</v>
      </c>
      <c r="P118" s="179" t="e">
        <f t="shared" si="48"/>
        <v>#DIV/0!</v>
      </c>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ht="15">
      <c r="A119" s="375"/>
      <c r="B119" s="376"/>
      <c r="C119" s="377"/>
      <c r="D119" s="181">
        <f t="shared" si="43"/>
        <v>0</v>
      </c>
      <c r="E119" s="185">
        <f t="shared" si="44"/>
        <v>0</v>
      </c>
      <c r="F119" s="186">
        <f t="shared" si="50"/>
        <v>0</v>
      </c>
      <c r="G119" s="187">
        <f t="shared" si="50"/>
        <v>0</v>
      </c>
      <c r="H119" s="187">
        <f t="shared" si="50"/>
        <v>0</v>
      </c>
      <c r="I119" s="187">
        <f t="shared" si="50"/>
        <v>0</v>
      </c>
      <c r="J119" s="187">
        <f t="shared" si="50"/>
        <v>0</v>
      </c>
      <c r="K119" s="187">
        <f t="shared" si="50"/>
        <v>0</v>
      </c>
      <c r="L119" s="187">
        <f t="shared" si="50"/>
        <v>0</v>
      </c>
      <c r="M119" s="185">
        <f t="shared" si="50"/>
        <v>0</v>
      </c>
      <c r="N119" s="236">
        <f t="shared" si="46"/>
        <v>0</v>
      </c>
      <c r="O119" s="185">
        <f t="shared" si="47"/>
        <v>0</v>
      </c>
      <c r="P119" s="179" t="e">
        <f t="shared" si="48"/>
        <v>#DIV/0!</v>
      </c>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ht="16" thickBot="1">
      <c r="A120" s="378"/>
      <c r="B120" s="379"/>
      <c r="C120" s="380"/>
      <c r="D120" s="188">
        <f t="shared" si="43"/>
        <v>0</v>
      </c>
      <c r="E120" s="189">
        <f t="shared" si="44"/>
        <v>0</v>
      </c>
      <c r="F120" s="190">
        <f t="shared" si="50"/>
        <v>0</v>
      </c>
      <c r="G120" s="191">
        <f t="shared" si="50"/>
        <v>0</v>
      </c>
      <c r="H120" s="191">
        <f t="shared" si="50"/>
        <v>0</v>
      </c>
      <c r="I120" s="191">
        <f t="shared" si="50"/>
        <v>0</v>
      </c>
      <c r="J120" s="191">
        <f t="shared" si="50"/>
        <v>0</v>
      </c>
      <c r="K120" s="191">
        <f t="shared" si="50"/>
        <v>0</v>
      </c>
      <c r="L120" s="191">
        <f t="shared" si="50"/>
        <v>0</v>
      </c>
      <c r="M120" s="189">
        <f t="shared" si="50"/>
        <v>0</v>
      </c>
      <c r="N120" s="237">
        <f t="shared" si="46"/>
        <v>0</v>
      </c>
      <c r="O120" s="189">
        <f t="shared" si="47"/>
        <v>0</v>
      </c>
      <c r="P120" s="180" t="e">
        <f t="shared" si="48"/>
        <v>#DIV/0!</v>
      </c>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c r="A121" s="3"/>
      <c r="B121" s="2"/>
      <c r="C121" s="2"/>
      <c r="D121"/>
    </row>
    <row r="140" spans="1:4">
      <c r="A140" s="2"/>
      <c r="B140" s="3"/>
      <c r="C140" s="2"/>
      <c r="D140"/>
    </row>
  </sheetData>
  <sheetProtection password="DA71" sheet="1" selectLockedCells="1"/>
  <mergeCells count="53">
    <mergeCell ref="K2:L2"/>
    <mergeCell ref="E1:L1"/>
    <mergeCell ref="L3:O3"/>
    <mergeCell ref="A1:C1"/>
    <mergeCell ref="B2:C2"/>
    <mergeCell ref="F2:G2"/>
    <mergeCell ref="H2:I2"/>
    <mergeCell ref="H63:J63"/>
    <mergeCell ref="A63:C63"/>
    <mergeCell ref="A64:C64"/>
    <mergeCell ref="E4:J7"/>
    <mergeCell ref="B4:C4"/>
    <mergeCell ref="B9:D9"/>
    <mergeCell ref="F13:H13"/>
    <mergeCell ref="F10:I12"/>
    <mergeCell ref="B10:C10"/>
    <mergeCell ref="B11:C11"/>
    <mergeCell ref="J11:J12"/>
    <mergeCell ref="H78:J78"/>
    <mergeCell ref="A78:C78"/>
    <mergeCell ref="A94:C94"/>
    <mergeCell ref="D95:D96"/>
    <mergeCell ref="E95:E96"/>
    <mergeCell ref="H48:J48"/>
    <mergeCell ref="A48:C48"/>
    <mergeCell ref="A49:C49"/>
    <mergeCell ref="D50:D51"/>
    <mergeCell ref="E50:E51"/>
    <mergeCell ref="A79:C79"/>
    <mergeCell ref="D80:D81"/>
    <mergeCell ref="E80:E81"/>
    <mergeCell ref="H108:J108"/>
    <mergeCell ref="A108:C108"/>
    <mergeCell ref="A109:C109"/>
    <mergeCell ref="D110:D111"/>
    <mergeCell ref="E110:E111"/>
    <mergeCell ref="H93:J93"/>
    <mergeCell ref="A93:C93"/>
    <mergeCell ref="F27:G27"/>
    <mergeCell ref="B28:C28"/>
    <mergeCell ref="D65:D66"/>
    <mergeCell ref="E65:E66"/>
    <mergeCell ref="A32:A36"/>
    <mergeCell ref="B43:C43"/>
    <mergeCell ref="B44:C44"/>
    <mergeCell ref="A6:A11"/>
    <mergeCell ref="A13:A26"/>
    <mergeCell ref="B6:C6"/>
    <mergeCell ref="B7:C7"/>
    <mergeCell ref="B8:D8"/>
    <mergeCell ref="B16:D16"/>
    <mergeCell ref="B15:D15"/>
    <mergeCell ref="B13:C13"/>
  </mergeCells>
  <phoneticPr fontId="8" type="noConversion"/>
  <printOptions horizontalCentered="1"/>
  <pageMargins left="0" right="0" top="0.5" bottom="0.5" header="0.5" footer="0.5"/>
  <pageSetup scale="55" orientation="landscape" horizontalDpi="4294967294" verticalDpi="300"/>
  <headerFooter>
    <oddHeader>&amp;L&amp;G&amp;C&amp;"Arial,Bold"&amp;12RETAIL FINANCIAL FORECASTER TOOL</oddHeader>
    <oddFooter>&amp;L&amp;G&amp;CCopyright © 2015 Sellion Inc. All rights reserved.&amp;R&amp;P&amp;N</oddFooter>
  </headerFooter>
  <rowBreaks count="2" manualBreakCount="2">
    <brk id="46" max="16" man="1"/>
    <brk id="91" max="16" man="1"/>
  </rowBreaks>
  <drawing r:id="rId1"/>
  <legacyDrawingHF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6"/>
  <sheetViews>
    <sheetView zoomScale="60" zoomScaleNormal="60" zoomScaleSheetLayoutView="50" zoomScalePageLayoutView="60" workbookViewId="0">
      <selection activeCell="D13" sqref="D13"/>
    </sheetView>
  </sheetViews>
  <sheetFormatPr baseColWidth="10" defaultColWidth="8.83203125" defaultRowHeight="12" x14ac:dyDescent="0"/>
  <cols>
    <col min="1" max="1" width="8.1640625" customWidth="1"/>
    <col min="2" max="2" width="31.33203125" customWidth="1"/>
    <col min="3" max="3" width="11.5" style="4" customWidth="1"/>
    <col min="4" max="4" width="17" style="5" customWidth="1"/>
    <col min="5" max="5" width="18.5" customWidth="1"/>
    <col min="6" max="6" width="11.6640625" customWidth="1"/>
    <col min="7" max="7" width="12" customWidth="1"/>
    <col min="8" max="8" width="12.33203125" customWidth="1"/>
    <col min="9" max="9" width="11.5" customWidth="1"/>
    <col min="10" max="11" width="13" customWidth="1"/>
    <col min="12" max="12" width="12.6640625" customWidth="1"/>
    <col min="13" max="13" width="14" customWidth="1"/>
    <col min="14" max="14" width="17.83203125" customWidth="1"/>
    <col min="15" max="15" width="18" customWidth="1"/>
    <col min="16" max="16" width="9.6640625" customWidth="1"/>
    <col min="17" max="17" width="1.5" customWidth="1"/>
    <col min="18" max="18" width="11.1640625" customWidth="1"/>
    <col min="19" max="19" width="5.83203125" customWidth="1"/>
  </cols>
  <sheetData>
    <row r="1" spans="1:15" s="169" customFormat="1" ht="57" customHeight="1" thickBot="1">
      <c r="A1" s="494" t="str">
        <f>+'1'!A1:C1</f>
        <v>Your Company</v>
      </c>
      <c r="B1" s="495"/>
      <c r="C1" s="496"/>
      <c r="D1" s="167"/>
      <c r="E1" s="490" t="s">
        <v>170</v>
      </c>
      <c r="F1" s="491"/>
      <c r="G1" s="491"/>
      <c r="H1" s="491"/>
      <c r="I1" s="491"/>
      <c r="J1" s="491"/>
      <c r="K1" s="491"/>
      <c r="L1" s="492"/>
      <c r="M1" s="168"/>
      <c r="N1" s="168"/>
      <c r="O1" s="168"/>
    </row>
    <row r="2" spans="1:15" ht="28.75" hidden="1" customHeight="1" thickBot="1">
      <c r="B2" s="497" t="s">
        <v>74</v>
      </c>
      <c r="C2" s="498"/>
      <c r="D2" s="64"/>
      <c r="E2" s="12" t="s">
        <v>75</v>
      </c>
      <c r="F2" s="499"/>
      <c r="G2" s="500"/>
      <c r="H2" s="489" t="s">
        <v>76</v>
      </c>
      <c r="I2" s="489"/>
      <c r="J2" s="65">
        <f>+F2/10.99</f>
        <v>0</v>
      </c>
      <c r="K2" s="489" t="s">
        <v>77</v>
      </c>
      <c r="L2" s="489"/>
      <c r="M2" s="66">
        <f>+J2/12/6200</f>
        <v>0</v>
      </c>
      <c r="N2" s="63" t="s">
        <v>78</v>
      </c>
      <c r="O2" s="67">
        <f>+M2/4</f>
        <v>0</v>
      </c>
    </row>
    <row r="3" spans="1:15" ht="13" thickBot="1">
      <c r="C3" s="29"/>
      <c r="D3" s="29"/>
      <c r="E3" s="29"/>
      <c r="F3" s="29"/>
      <c r="G3" s="29"/>
      <c r="H3" s="29"/>
      <c r="I3" s="29"/>
      <c r="J3" s="29"/>
      <c r="K3" s="29"/>
      <c r="L3" s="493" t="s">
        <v>27</v>
      </c>
      <c r="M3" s="493"/>
      <c r="N3" s="493"/>
      <c r="O3" s="493"/>
    </row>
    <row r="4" spans="1:15" ht="21" customHeight="1" thickBot="1">
      <c r="A4" s="14" t="s">
        <v>17</v>
      </c>
      <c r="B4" s="467" t="s">
        <v>5</v>
      </c>
      <c r="C4" s="468"/>
      <c r="D4" s="351"/>
      <c r="E4" s="465" t="s">
        <v>41</v>
      </c>
      <c r="F4" s="465"/>
      <c r="G4" s="465"/>
      <c r="H4" s="465"/>
      <c r="I4" s="465"/>
      <c r="J4" s="465"/>
      <c r="K4" s="29"/>
      <c r="L4" s="29"/>
      <c r="M4" s="29"/>
    </row>
    <row r="5" spans="1:15" ht="12.75" customHeight="1" thickBot="1">
      <c r="C5" s="33"/>
      <c r="D5" s="34"/>
      <c r="E5" s="465"/>
      <c r="F5" s="465"/>
      <c r="G5" s="465"/>
      <c r="H5" s="465"/>
      <c r="I5" s="465"/>
      <c r="J5" s="465"/>
    </row>
    <row r="6" spans="1:15" ht="18.75" customHeight="1" thickBot="1">
      <c r="A6" s="422" t="s">
        <v>6</v>
      </c>
      <c r="B6" s="429" t="s">
        <v>29</v>
      </c>
      <c r="C6" s="430"/>
      <c r="D6" s="352"/>
      <c r="E6" s="465"/>
      <c r="F6" s="465"/>
      <c r="G6" s="465"/>
      <c r="H6" s="465"/>
      <c r="I6" s="465"/>
      <c r="J6" s="465"/>
      <c r="K6" s="9"/>
      <c r="M6" s="18" t="s">
        <v>22</v>
      </c>
      <c r="N6" s="19">
        <f>SUM(+D41*D4)/1000</f>
        <v>0</v>
      </c>
    </row>
    <row r="7" spans="1:15" ht="19.5" customHeight="1">
      <c r="A7" s="423"/>
      <c r="B7" s="429" t="s">
        <v>30</v>
      </c>
      <c r="C7" s="431"/>
      <c r="D7" s="171">
        <f>+D4*SUM(1-D6)</f>
        <v>0</v>
      </c>
      <c r="E7" s="465"/>
      <c r="F7" s="465"/>
      <c r="G7" s="465"/>
      <c r="H7" s="465"/>
      <c r="I7" s="465"/>
      <c r="J7" s="465"/>
      <c r="K7" s="9"/>
      <c r="M7" s="18" t="s">
        <v>23</v>
      </c>
      <c r="N7" s="20">
        <f>+D41/1000</f>
        <v>0</v>
      </c>
    </row>
    <row r="8" spans="1:15">
      <c r="A8" s="423"/>
      <c r="B8" s="432" t="s">
        <v>7</v>
      </c>
      <c r="C8" s="433"/>
      <c r="D8" s="434"/>
      <c r="K8" s="9"/>
      <c r="M8" s="18" t="s">
        <v>26</v>
      </c>
      <c r="N8" s="19">
        <f>+E41/1000</f>
        <v>0</v>
      </c>
    </row>
    <row r="9" spans="1:15" ht="18.75" customHeight="1" thickBot="1">
      <c r="A9" s="423"/>
      <c r="B9" s="469" t="s">
        <v>94</v>
      </c>
      <c r="C9" s="470"/>
      <c r="D9" s="471"/>
      <c r="K9" s="9"/>
      <c r="M9" s="18" t="s">
        <v>24</v>
      </c>
      <c r="N9" s="19">
        <f>+M41/1000</f>
        <v>0</v>
      </c>
    </row>
    <row r="10" spans="1:15" ht="19.75" customHeight="1" thickBot="1">
      <c r="A10" s="423"/>
      <c r="B10" s="484" t="s">
        <v>29</v>
      </c>
      <c r="C10" s="485"/>
      <c r="D10" s="353"/>
      <c r="F10" s="475" t="s">
        <v>84</v>
      </c>
      <c r="G10" s="476"/>
      <c r="H10" s="476"/>
      <c r="I10" s="477"/>
      <c r="J10" s="52"/>
      <c r="K10" s="9"/>
      <c r="M10" s="18" t="s">
        <v>25</v>
      </c>
      <c r="N10" s="19">
        <f>SUM(N41-M41)/1000</f>
        <v>0</v>
      </c>
    </row>
    <row r="11" spans="1:15" ht="19.75" customHeight="1" thickBot="1">
      <c r="A11" s="501"/>
      <c r="B11" s="486" t="s">
        <v>30</v>
      </c>
      <c r="C11" s="487"/>
      <c r="D11" s="170">
        <f>+D7*SUM(1-D10)</f>
        <v>0</v>
      </c>
      <c r="F11" s="478"/>
      <c r="G11" s="479"/>
      <c r="H11" s="479"/>
      <c r="I11" s="480"/>
      <c r="J11" s="488" t="s">
        <v>81</v>
      </c>
      <c r="K11" s="9"/>
      <c r="M11" s="18" t="s">
        <v>4</v>
      </c>
      <c r="N11" s="19">
        <f>+N8-N9-N10</f>
        <v>0</v>
      </c>
    </row>
    <row r="12" spans="1:15" ht="6.75" customHeight="1" thickBot="1">
      <c r="A12" s="21"/>
      <c r="B12" s="13"/>
      <c r="C12" s="35"/>
      <c r="D12" s="35"/>
      <c r="F12" s="481"/>
      <c r="G12" s="482"/>
      <c r="H12" s="482"/>
      <c r="I12" s="483"/>
      <c r="J12" s="488"/>
      <c r="K12" s="9"/>
      <c r="M12" s="18"/>
      <c r="N12" s="19"/>
    </row>
    <row r="13" spans="1:15" ht="21.75" customHeight="1" thickBot="1">
      <c r="A13" s="502" t="s">
        <v>31</v>
      </c>
      <c r="B13" s="441" t="s">
        <v>83</v>
      </c>
      <c r="C13" s="442"/>
      <c r="D13" s="351"/>
      <c r="F13" s="472" t="s">
        <v>34</v>
      </c>
      <c r="G13" s="473"/>
      <c r="H13" s="474"/>
      <c r="I13" s="356">
        <v>0</v>
      </c>
      <c r="J13" s="85" t="e">
        <f>1-(D13/I13)</f>
        <v>#DIV/0!</v>
      </c>
      <c r="K13" s="9"/>
    </row>
    <row r="14" spans="1:15">
      <c r="A14" s="502"/>
      <c r="B14" s="75" t="s">
        <v>53</v>
      </c>
      <c r="C14" s="354">
        <v>0.01</v>
      </c>
      <c r="D14" s="83">
        <f>+$D$11*C14</f>
        <v>0</v>
      </c>
      <c r="F14" s="80" t="str">
        <f>+B14</f>
        <v>terms</v>
      </c>
      <c r="G14" s="80"/>
      <c r="H14" s="81">
        <f>+C14</f>
        <v>0.01</v>
      </c>
      <c r="I14" s="84">
        <f>+$D$11*H14</f>
        <v>0</v>
      </c>
      <c r="J14" s="52"/>
      <c r="K14" s="9"/>
    </row>
    <row r="15" spans="1:15">
      <c r="A15" s="502"/>
      <c r="B15" s="438"/>
      <c r="C15" s="439"/>
      <c r="D15" s="440"/>
      <c r="F15" s="80"/>
      <c r="G15" s="80"/>
      <c r="H15" s="80"/>
      <c r="I15" s="80"/>
      <c r="K15" s="9"/>
      <c r="M15" s="18"/>
    </row>
    <row r="16" spans="1:15">
      <c r="A16" s="502"/>
      <c r="B16" s="435" t="s">
        <v>36</v>
      </c>
      <c r="C16" s="436"/>
      <c r="D16" s="437"/>
      <c r="F16" s="80"/>
      <c r="G16" s="80"/>
      <c r="H16" s="80"/>
      <c r="I16" s="80"/>
      <c r="K16" s="9"/>
    </row>
    <row r="17" spans="1:16">
      <c r="A17" s="502"/>
      <c r="B17" s="75" t="s">
        <v>42</v>
      </c>
      <c r="C17" s="355">
        <v>0.02</v>
      </c>
      <c r="D17" s="77">
        <f t="shared" ref="D17:D22" si="0">+$D$11*C17</f>
        <v>0</v>
      </c>
      <c r="F17" s="80" t="str">
        <f t="shared" ref="F17:F22" si="1">+B17</f>
        <v>G&amp;A  (damages included)</v>
      </c>
      <c r="G17" s="82"/>
      <c r="H17" s="76">
        <f t="shared" ref="H17:H22" si="2">+C17</f>
        <v>0.02</v>
      </c>
      <c r="I17" s="84">
        <f t="shared" ref="I17:I22" si="3">+$D$11*C17</f>
        <v>0</v>
      </c>
      <c r="K17" s="9"/>
    </row>
    <row r="18" spans="1:16">
      <c r="A18" s="502"/>
      <c r="B18" s="75" t="s">
        <v>38</v>
      </c>
      <c r="C18" s="355">
        <v>0.12</v>
      </c>
      <c r="D18" s="77">
        <f t="shared" si="0"/>
        <v>0</v>
      </c>
      <c r="F18" s="80" t="str">
        <f t="shared" si="1"/>
        <v>Distribution &amp; Warehousing</v>
      </c>
      <c r="G18" s="82"/>
      <c r="H18" s="76">
        <f t="shared" si="2"/>
        <v>0.12</v>
      </c>
      <c r="I18" s="84">
        <f t="shared" si="3"/>
        <v>0</v>
      </c>
      <c r="K18" s="9"/>
    </row>
    <row r="19" spans="1:16">
      <c r="A19" s="502"/>
      <c r="B19" s="75" t="s">
        <v>54</v>
      </c>
      <c r="C19" s="355">
        <v>0.05</v>
      </c>
      <c r="D19" s="77">
        <f t="shared" si="0"/>
        <v>0</v>
      </c>
      <c r="F19" s="80" t="str">
        <f t="shared" si="1"/>
        <v>Marketing (retailer)</v>
      </c>
      <c r="G19" s="82"/>
      <c r="H19" s="76">
        <f t="shared" si="2"/>
        <v>0.05</v>
      </c>
      <c r="I19" s="84">
        <f t="shared" si="3"/>
        <v>0</v>
      </c>
      <c r="K19" s="9"/>
    </row>
    <row r="20" spans="1:16">
      <c r="A20" s="502"/>
      <c r="B20" s="75" t="s">
        <v>43</v>
      </c>
      <c r="C20" s="355">
        <v>0</v>
      </c>
      <c r="D20" s="77">
        <f t="shared" si="0"/>
        <v>0</v>
      </c>
      <c r="F20" s="80" t="str">
        <f t="shared" si="1"/>
        <v>Marketing (consumer)</v>
      </c>
      <c r="G20" s="82"/>
      <c r="H20" s="76">
        <f t="shared" si="2"/>
        <v>0</v>
      </c>
      <c r="I20" s="84">
        <f t="shared" si="3"/>
        <v>0</v>
      </c>
      <c r="K20" s="9"/>
    </row>
    <row r="21" spans="1:16">
      <c r="A21" s="502"/>
      <c r="B21" s="75" t="s">
        <v>33</v>
      </c>
      <c r="C21" s="355">
        <v>0.08</v>
      </c>
      <c r="D21" s="77">
        <f t="shared" si="0"/>
        <v>0</v>
      </c>
      <c r="F21" s="80" t="str">
        <f t="shared" si="1"/>
        <v>Sales Commission</v>
      </c>
      <c r="G21" s="82"/>
      <c r="H21" s="76">
        <f t="shared" si="2"/>
        <v>0.08</v>
      </c>
      <c r="I21" s="84">
        <f t="shared" si="3"/>
        <v>0</v>
      </c>
      <c r="K21" s="9"/>
    </row>
    <row r="22" spans="1:16">
      <c r="A22" s="502"/>
      <c r="B22" s="78" t="s">
        <v>86</v>
      </c>
      <c r="C22" s="355">
        <v>0</v>
      </c>
      <c r="D22" s="79">
        <f t="shared" si="0"/>
        <v>0</v>
      </c>
      <c r="F22" s="80" t="str">
        <f t="shared" si="1"/>
        <v>Other</v>
      </c>
      <c r="G22" s="82"/>
      <c r="H22" s="76">
        <f t="shared" si="2"/>
        <v>0</v>
      </c>
      <c r="I22" s="84">
        <f t="shared" si="3"/>
        <v>0</v>
      </c>
      <c r="K22" s="9"/>
    </row>
    <row r="23" spans="1:16">
      <c r="A23" s="502"/>
      <c r="B23" s="62"/>
      <c r="C23" s="36"/>
      <c r="D23" s="59"/>
      <c r="F23" s="80"/>
      <c r="G23" s="82"/>
      <c r="H23" s="76"/>
      <c r="I23" s="37"/>
      <c r="K23" s="9"/>
    </row>
    <row r="24" spans="1:16">
      <c r="A24" s="502"/>
      <c r="B24" s="16" t="s">
        <v>3</v>
      </c>
      <c r="C24" s="36" t="e">
        <f>+D24/D11</f>
        <v>#DIV/0!</v>
      </c>
      <c r="D24" s="59">
        <f>SUM(D13:D22)</f>
        <v>0</v>
      </c>
      <c r="F24" s="6"/>
      <c r="G24" s="7" t="s">
        <v>3</v>
      </c>
      <c r="H24" s="36" t="e">
        <f>+I24/D11</f>
        <v>#DIV/0!</v>
      </c>
      <c r="I24" s="37">
        <f>SUM(I13:I22)</f>
        <v>0</v>
      </c>
      <c r="K24" s="9"/>
    </row>
    <row r="25" spans="1:16">
      <c r="A25" s="502"/>
      <c r="B25" s="62"/>
      <c r="C25" s="36"/>
      <c r="D25" s="59"/>
      <c r="F25" s="6"/>
      <c r="G25" s="7"/>
      <c r="H25" s="36"/>
      <c r="I25" s="37"/>
      <c r="K25" s="9"/>
    </row>
    <row r="26" spans="1:16" ht="13" thickBot="1">
      <c r="A26" s="502"/>
      <c r="B26" s="17" t="s">
        <v>4</v>
      </c>
      <c r="C26" s="60" t="e">
        <f>+D26/D11</f>
        <v>#DIV/0!</v>
      </c>
      <c r="D26" s="61">
        <f>+D11-D24</f>
        <v>0</v>
      </c>
      <c r="F26" s="24"/>
      <c r="G26" s="25" t="s">
        <v>4</v>
      </c>
      <c r="H26" s="38" t="e">
        <f>+I26/D11</f>
        <v>#DIV/0!</v>
      </c>
      <c r="I26" s="39">
        <f>+D11-I24</f>
        <v>0</v>
      </c>
      <c r="K26" s="13"/>
    </row>
    <row r="27" spans="1:16" ht="22.5" customHeight="1" thickBot="1">
      <c r="A27" s="22"/>
      <c r="B27" s="23"/>
      <c r="C27" s="40"/>
      <c r="D27" s="41"/>
      <c r="F27" s="443" t="s">
        <v>35</v>
      </c>
      <c r="G27" s="444"/>
      <c r="H27" s="26" t="e">
        <f>IF(H26&lt;=5%,"NO","YES")</f>
        <v>#DIV/0!</v>
      </c>
      <c r="I27" s="27" t="str">
        <f>IF(I26&lt;=0.1,"NO","YES")</f>
        <v>NO</v>
      </c>
      <c r="J27" s="86" t="s">
        <v>80</v>
      </c>
      <c r="K27" s="13"/>
    </row>
    <row r="28" spans="1:16" ht="22" thickBot="1">
      <c r="A28" s="22"/>
      <c r="B28" s="445" t="s">
        <v>28</v>
      </c>
      <c r="C28" s="446"/>
      <c r="D28" s="357"/>
      <c r="E28" t="s">
        <v>40</v>
      </c>
      <c r="K28" s="13"/>
    </row>
    <row r="29" spans="1:16" ht="22.5" customHeight="1" thickBot="1">
      <c r="B29" s="300" t="s">
        <v>96</v>
      </c>
      <c r="C29" s="358">
        <v>0</v>
      </c>
      <c r="D29" s="301" t="s">
        <v>97</v>
      </c>
      <c r="E29" s="359"/>
    </row>
    <row r="30" spans="1:16" ht="68.25" customHeight="1" thickBot="1">
      <c r="A30" s="14" t="s">
        <v>18</v>
      </c>
      <c r="B30" s="162" t="s">
        <v>39</v>
      </c>
      <c r="C30" s="163" t="s">
        <v>2</v>
      </c>
      <c r="D30" s="157" t="s">
        <v>13</v>
      </c>
      <c r="E30" s="164" t="s">
        <v>14</v>
      </c>
      <c r="F30" s="121" t="str">
        <f>+B$14</f>
        <v>terms</v>
      </c>
      <c r="G30" s="121" t="str">
        <f>+B$17</f>
        <v>G&amp;A  (damages included)</v>
      </c>
      <c r="H30" s="121" t="str">
        <f>+B$18</f>
        <v>Distribution &amp; Warehousing</v>
      </c>
      <c r="I30" s="121" t="str">
        <f>+B$19</f>
        <v>Marketing (retailer)</v>
      </c>
      <c r="J30" s="121" t="str">
        <f>+B$20</f>
        <v>Marketing (consumer)</v>
      </c>
      <c r="K30" s="121" t="str">
        <f>+B$21</f>
        <v>Sales Commission</v>
      </c>
      <c r="L30" s="121" t="str">
        <f>+B$22</f>
        <v>Other</v>
      </c>
      <c r="M30" s="121" t="str">
        <f>+B$13</f>
        <v xml:space="preserve">Base MFR Cost/Unit </v>
      </c>
      <c r="N30" s="165" t="str">
        <f>+B$24</f>
        <v>Total Cost of Goods</v>
      </c>
      <c r="O30" s="160" t="s">
        <v>72</v>
      </c>
      <c r="P30" s="161" t="s">
        <v>12</v>
      </c>
    </row>
    <row r="31" spans="1:16" ht="13" thickBot="1">
      <c r="A31" s="68"/>
      <c r="B31" s="330" t="s">
        <v>101</v>
      </c>
      <c r="C31" s="95"/>
      <c r="D31" s="96"/>
      <c r="E31" s="97"/>
      <c r="F31" s="97"/>
      <c r="G31" s="97"/>
      <c r="H31" s="97"/>
      <c r="I31" s="97"/>
      <c r="J31" s="97"/>
      <c r="K31" s="97"/>
      <c r="L31" s="98"/>
      <c r="M31" s="97"/>
      <c r="N31" s="178"/>
      <c r="O31" s="99"/>
      <c r="P31" s="100"/>
    </row>
    <row r="32" spans="1:16" ht="28" customHeight="1">
      <c r="A32" s="451" t="s">
        <v>32</v>
      </c>
      <c r="B32" s="360" t="s">
        <v>88</v>
      </c>
      <c r="C32" s="328">
        <f>+C51</f>
        <v>0</v>
      </c>
      <c r="D32" s="207">
        <f>+D50</f>
        <v>0</v>
      </c>
      <c r="E32" s="207">
        <f>+E50</f>
        <v>0</v>
      </c>
      <c r="F32" s="208">
        <f>+F51</f>
        <v>0</v>
      </c>
      <c r="G32" s="208">
        <f t="shared" ref="G32:M32" si="4">+G51</f>
        <v>0</v>
      </c>
      <c r="H32" s="208">
        <f t="shared" si="4"/>
        <v>0</v>
      </c>
      <c r="I32" s="208">
        <f t="shared" si="4"/>
        <v>0</v>
      </c>
      <c r="J32" s="208">
        <f t="shared" si="4"/>
        <v>0</v>
      </c>
      <c r="K32" s="208">
        <f t="shared" si="4"/>
        <v>0</v>
      </c>
      <c r="L32" s="208">
        <f t="shared" si="4"/>
        <v>0</v>
      </c>
      <c r="M32" s="209">
        <f t="shared" si="4"/>
        <v>0</v>
      </c>
      <c r="N32" s="235">
        <f>SUM(F32:M32)</f>
        <v>0</v>
      </c>
      <c r="O32" s="210">
        <f>+E32-N32</f>
        <v>0</v>
      </c>
      <c r="P32" s="211" t="e">
        <f>+O32/E32</f>
        <v>#DIV/0!</v>
      </c>
    </row>
    <row r="33" spans="1:16" ht="28.5" customHeight="1">
      <c r="A33" s="452"/>
      <c r="B33" s="361" t="s">
        <v>89</v>
      </c>
      <c r="C33" s="329">
        <f>+C66</f>
        <v>0</v>
      </c>
      <c r="D33" s="212">
        <f>+D65</f>
        <v>0</v>
      </c>
      <c r="E33" s="212">
        <f>+E65</f>
        <v>0</v>
      </c>
      <c r="F33" s="213">
        <f>+F66</f>
        <v>0</v>
      </c>
      <c r="G33" s="213">
        <f t="shared" ref="G33:M33" si="5">+G66</f>
        <v>0</v>
      </c>
      <c r="H33" s="213">
        <f t="shared" si="5"/>
        <v>0</v>
      </c>
      <c r="I33" s="213">
        <f t="shared" si="5"/>
        <v>0</v>
      </c>
      <c r="J33" s="213">
        <f t="shared" si="5"/>
        <v>0</v>
      </c>
      <c r="K33" s="213">
        <f t="shared" si="5"/>
        <v>0</v>
      </c>
      <c r="L33" s="213">
        <f t="shared" si="5"/>
        <v>0</v>
      </c>
      <c r="M33" s="214">
        <f t="shared" si="5"/>
        <v>0</v>
      </c>
      <c r="N33" s="236">
        <f>SUM(F33:M33)</f>
        <v>0</v>
      </c>
      <c r="O33" s="215">
        <f>+E33-N33</f>
        <v>0</v>
      </c>
      <c r="P33" s="179" t="e">
        <f>+O33/E33</f>
        <v>#DIV/0!</v>
      </c>
    </row>
    <row r="34" spans="1:16" ht="28.5" customHeight="1">
      <c r="A34" s="452"/>
      <c r="B34" s="361" t="s">
        <v>90</v>
      </c>
      <c r="C34" s="329">
        <f>+C81</f>
        <v>0</v>
      </c>
      <c r="D34" s="212">
        <f>+D80</f>
        <v>0</v>
      </c>
      <c r="E34" s="212">
        <f>+E80</f>
        <v>0</v>
      </c>
      <c r="F34" s="213">
        <f>+F81</f>
        <v>0</v>
      </c>
      <c r="G34" s="213">
        <f t="shared" ref="G34:M34" si="6">+G81</f>
        <v>0</v>
      </c>
      <c r="H34" s="213">
        <f t="shared" si="6"/>
        <v>0</v>
      </c>
      <c r="I34" s="213">
        <f t="shared" si="6"/>
        <v>0</v>
      </c>
      <c r="J34" s="213">
        <f t="shared" si="6"/>
        <v>0</v>
      </c>
      <c r="K34" s="213">
        <f t="shared" si="6"/>
        <v>0</v>
      </c>
      <c r="L34" s="213">
        <f t="shared" si="6"/>
        <v>0</v>
      </c>
      <c r="M34" s="214">
        <f t="shared" si="6"/>
        <v>0</v>
      </c>
      <c r="N34" s="236">
        <f>SUM(F34:M34)</f>
        <v>0</v>
      </c>
      <c r="O34" s="215">
        <f>+E34-N34</f>
        <v>0</v>
      </c>
      <c r="P34" s="179" t="e">
        <f>+O34/E34</f>
        <v>#DIV/0!</v>
      </c>
    </row>
    <row r="35" spans="1:16" ht="28.5" customHeight="1">
      <c r="A35" s="452"/>
      <c r="B35" s="361" t="s">
        <v>73</v>
      </c>
      <c r="C35" s="329">
        <f>+C96</f>
        <v>0</v>
      </c>
      <c r="D35" s="212">
        <f>+D95</f>
        <v>0</v>
      </c>
      <c r="E35" s="212">
        <f>+E95</f>
        <v>0</v>
      </c>
      <c r="F35" s="213">
        <f>+F96</f>
        <v>0</v>
      </c>
      <c r="G35" s="213">
        <f t="shared" ref="G35:M35" si="7">+G96</f>
        <v>0</v>
      </c>
      <c r="H35" s="213">
        <f t="shared" si="7"/>
        <v>0</v>
      </c>
      <c r="I35" s="213">
        <f t="shared" si="7"/>
        <v>0</v>
      </c>
      <c r="J35" s="213">
        <f t="shared" si="7"/>
        <v>0</v>
      </c>
      <c r="K35" s="213">
        <f t="shared" si="7"/>
        <v>0</v>
      </c>
      <c r="L35" s="213">
        <f t="shared" si="7"/>
        <v>0</v>
      </c>
      <c r="M35" s="213">
        <f t="shared" si="7"/>
        <v>0</v>
      </c>
      <c r="N35" s="236">
        <f>SUM(F35:M35)</f>
        <v>0</v>
      </c>
      <c r="O35" s="215">
        <f>+E35-N35</f>
        <v>0</v>
      </c>
      <c r="P35" s="179" t="e">
        <f>+O35/E35</f>
        <v>#DIV/0!</v>
      </c>
    </row>
    <row r="36" spans="1:16" ht="28.5" customHeight="1" thickBot="1">
      <c r="A36" s="453"/>
      <c r="B36" s="362" t="s">
        <v>91</v>
      </c>
      <c r="C36" s="329">
        <f>+C111</f>
        <v>0</v>
      </c>
      <c r="D36" s="212">
        <f>+D110</f>
        <v>0</v>
      </c>
      <c r="E36" s="212">
        <f>+E110</f>
        <v>0</v>
      </c>
      <c r="F36" s="213">
        <f>+F111</f>
        <v>0</v>
      </c>
      <c r="G36" s="213">
        <f t="shared" ref="G36:M36" si="8">+G111</f>
        <v>0</v>
      </c>
      <c r="H36" s="213">
        <f t="shared" si="8"/>
        <v>0</v>
      </c>
      <c r="I36" s="213">
        <f t="shared" si="8"/>
        <v>0</v>
      </c>
      <c r="J36" s="213">
        <f t="shared" si="8"/>
        <v>0</v>
      </c>
      <c r="K36" s="213">
        <f t="shared" si="8"/>
        <v>0</v>
      </c>
      <c r="L36" s="213">
        <f t="shared" si="8"/>
        <v>0</v>
      </c>
      <c r="M36" s="213">
        <f t="shared" si="8"/>
        <v>0</v>
      </c>
      <c r="N36" s="237">
        <f>SUM(F36:M36)</f>
        <v>0</v>
      </c>
      <c r="O36" s="215">
        <f>+E36-N36</f>
        <v>0</v>
      </c>
      <c r="P36" s="179" t="e">
        <f>+O36/E36</f>
        <v>#DIV/0!</v>
      </c>
    </row>
    <row r="37" spans="1:16" ht="14" hidden="1" thickBot="1">
      <c r="B37" s="71"/>
      <c r="C37" s="216"/>
      <c r="D37" s="216"/>
      <c r="E37" s="217"/>
      <c r="F37" s="217"/>
      <c r="G37" s="217"/>
      <c r="H37" s="217"/>
      <c r="I37" s="217"/>
      <c r="J37" s="217"/>
      <c r="K37" s="217"/>
      <c r="L37" s="218"/>
      <c r="M37" s="217"/>
      <c r="N37" s="238"/>
      <c r="O37" s="184"/>
      <c r="P37" s="194"/>
    </row>
    <row r="38" spans="1:16" ht="14" hidden="1" thickBot="1">
      <c r="B38" s="7"/>
      <c r="C38" s="212"/>
      <c r="D38" s="212"/>
      <c r="E38" s="213"/>
      <c r="F38" s="213"/>
      <c r="G38" s="213"/>
      <c r="H38" s="213"/>
      <c r="I38" s="213"/>
      <c r="J38" s="213"/>
      <c r="K38" s="213"/>
      <c r="L38" s="219"/>
      <c r="M38" s="213"/>
      <c r="N38" s="239"/>
      <c r="O38" s="187"/>
      <c r="P38" s="179"/>
    </row>
    <row r="39" spans="1:16" ht="14" hidden="1" thickBot="1">
      <c r="B39" s="7"/>
      <c r="C39" s="212"/>
      <c r="D39" s="212"/>
      <c r="E39" s="213"/>
      <c r="F39" s="213"/>
      <c r="G39" s="213"/>
      <c r="H39" s="213"/>
      <c r="I39" s="213"/>
      <c r="J39" s="213"/>
      <c r="K39" s="213"/>
      <c r="L39" s="219"/>
      <c r="M39" s="213"/>
      <c r="N39" s="239"/>
      <c r="O39" s="187"/>
      <c r="P39" s="179"/>
    </row>
    <row r="40" spans="1:16" ht="14" hidden="1" thickBot="1">
      <c r="B40" s="25"/>
      <c r="C40" s="220"/>
      <c r="D40" s="220"/>
      <c r="E40" s="221"/>
      <c r="F40" s="221"/>
      <c r="G40" s="221"/>
      <c r="H40" s="221"/>
      <c r="I40" s="221"/>
      <c r="J40" s="221"/>
      <c r="K40" s="221"/>
      <c r="L40" s="222"/>
      <c r="M40" s="221"/>
      <c r="N40" s="240"/>
      <c r="O40" s="223"/>
      <c r="P40" s="224"/>
    </row>
    <row r="41" spans="1:16" ht="26.25" customHeight="1" thickBot="1">
      <c r="B41" s="69" t="s">
        <v>15</v>
      </c>
      <c r="C41" s="225">
        <f t="shared" ref="C41:M41" si="9">SUM(C31:C35)</f>
        <v>0</v>
      </c>
      <c r="D41" s="225">
        <f t="shared" si="9"/>
        <v>0</v>
      </c>
      <c r="E41" s="226">
        <f t="shared" si="9"/>
        <v>0</v>
      </c>
      <c r="F41" s="226">
        <f t="shared" si="9"/>
        <v>0</v>
      </c>
      <c r="G41" s="226">
        <f t="shared" si="9"/>
        <v>0</v>
      </c>
      <c r="H41" s="226">
        <f t="shared" si="9"/>
        <v>0</v>
      </c>
      <c r="I41" s="226">
        <f t="shared" si="9"/>
        <v>0</v>
      </c>
      <c r="J41" s="226">
        <f t="shared" si="9"/>
        <v>0</v>
      </c>
      <c r="K41" s="226">
        <f t="shared" si="9"/>
        <v>0</v>
      </c>
      <c r="L41" s="227">
        <f t="shared" si="9"/>
        <v>0</v>
      </c>
      <c r="M41" s="226">
        <f t="shared" si="9"/>
        <v>0</v>
      </c>
      <c r="N41" s="241">
        <f>SUM(F41:M41)</f>
        <v>0</v>
      </c>
      <c r="O41" s="228">
        <f>+E41-N41</f>
        <v>0</v>
      </c>
      <c r="P41" s="229" t="e">
        <f>+O41/E41</f>
        <v>#DIV/0!</v>
      </c>
    </row>
    <row r="42" spans="1:16" ht="13" thickBot="1">
      <c r="B42" s="303" t="s">
        <v>99</v>
      </c>
      <c r="C42" s="304" t="s">
        <v>98</v>
      </c>
      <c r="D42" s="153" t="e">
        <f>+D41/C29</f>
        <v>#DIV/0!</v>
      </c>
      <c r="E42" s="152"/>
      <c r="F42" s="152" t="s">
        <v>44</v>
      </c>
      <c r="G42" s="153" t="e">
        <f>+D42*E29</f>
        <v>#DIV/0!</v>
      </c>
      <c r="H42" s="152" t="s">
        <v>45</v>
      </c>
      <c r="I42" s="400">
        <v>0.25</v>
      </c>
      <c r="J42" s="152" t="s">
        <v>46</v>
      </c>
      <c r="K42" s="152" t="e">
        <f>+G42*I42</f>
        <v>#DIV/0!</v>
      </c>
      <c r="L42" s="152"/>
      <c r="M42" s="152"/>
      <c r="N42" s="302"/>
      <c r="O42" s="305"/>
      <c r="P42" s="306"/>
    </row>
    <row r="43" spans="1:16" ht="30" customHeight="1">
      <c r="B43" s="454" t="s">
        <v>20</v>
      </c>
      <c r="C43" s="455"/>
      <c r="D43" s="207">
        <f t="shared" ref="D43:O43" si="10">+D41/12</f>
        <v>0</v>
      </c>
      <c r="E43" s="207">
        <f t="shared" si="10"/>
        <v>0</v>
      </c>
      <c r="F43" s="207">
        <f t="shared" si="10"/>
        <v>0</v>
      </c>
      <c r="G43" s="207">
        <f t="shared" si="10"/>
        <v>0</v>
      </c>
      <c r="H43" s="207">
        <f t="shared" si="10"/>
        <v>0</v>
      </c>
      <c r="I43" s="207">
        <f t="shared" si="10"/>
        <v>0</v>
      </c>
      <c r="J43" s="207">
        <f t="shared" si="10"/>
        <v>0</v>
      </c>
      <c r="K43" s="207">
        <f t="shared" si="10"/>
        <v>0</v>
      </c>
      <c r="L43" s="207">
        <f t="shared" si="10"/>
        <v>0</v>
      </c>
      <c r="M43" s="207">
        <f t="shared" si="10"/>
        <v>0</v>
      </c>
      <c r="N43" s="230">
        <f t="shared" si="10"/>
        <v>0</v>
      </c>
      <c r="O43" s="231">
        <f t="shared" si="10"/>
        <v>0</v>
      </c>
      <c r="P43" s="35"/>
    </row>
    <row r="44" spans="1:16" ht="30" customHeight="1" thickBot="1">
      <c r="B44" s="454" t="s">
        <v>21</v>
      </c>
      <c r="C44" s="455"/>
      <c r="D44" s="232">
        <f t="shared" ref="D44:O44" si="11">+D41/52</f>
        <v>0</v>
      </c>
      <c r="E44" s="232">
        <f t="shared" si="11"/>
        <v>0</v>
      </c>
      <c r="F44" s="232">
        <f t="shared" si="11"/>
        <v>0</v>
      </c>
      <c r="G44" s="232">
        <f t="shared" si="11"/>
        <v>0</v>
      </c>
      <c r="H44" s="232">
        <f t="shared" si="11"/>
        <v>0</v>
      </c>
      <c r="I44" s="232">
        <f t="shared" si="11"/>
        <v>0</v>
      </c>
      <c r="J44" s="232">
        <f t="shared" si="11"/>
        <v>0</v>
      </c>
      <c r="K44" s="232">
        <f t="shared" si="11"/>
        <v>0</v>
      </c>
      <c r="L44" s="232">
        <f t="shared" si="11"/>
        <v>0</v>
      </c>
      <c r="M44" s="232">
        <f t="shared" si="11"/>
        <v>0</v>
      </c>
      <c r="N44" s="233">
        <f t="shared" si="11"/>
        <v>0</v>
      </c>
      <c r="O44" s="234">
        <f t="shared" si="11"/>
        <v>0</v>
      </c>
      <c r="P44" s="35"/>
    </row>
    <row r="45" spans="1:16">
      <c r="C45" s="33"/>
      <c r="D45" s="33"/>
      <c r="E45" s="34"/>
    </row>
    <row r="46" spans="1:16">
      <c r="B46" t="s">
        <v>16</v>
      </c>
      <c r="C46" s="33"/>
      <c r="D46" s="34"/>
    </row>
    <row r="47" spans="1:16" ht="13" thickBot="1">
      <c r="C47" s="33"/>
      <c r="D47" s="34"/>
    </row>
    <row r="48" spans="1:16" ht="19" thickBot="1">
      <c r="A48" s="464"/>
      <c r="B48" s="464"/>
      <c r="C48" s="464"/>
      <c r="D48" s="87" t="s">
        <v>87</v>
      </c>
      <c r="E48" s="363"/>
      <c r="F48" s="88" t="s">
        <v>8</v>
      </c>
      <c r="G48" s="89">
        <f>+D$4</f>
        <v>0</v>
      </c>
      <c r="H48" s="463" t="s">
        <v>9</v>
      </c>
      <c r="I48" s="463"/>
      <c r="J48" s="463"/>
      <c r="K48" s="90">
        <f>+D$11</f>
        <v>0</v>
      </c>
      <c r="L48" s="10"/>
    </row>
    <row r="49" spans="1:17" ht="49.5" customHeight="1" thickBot="1">
      <c r="A49" s="456" t="str">
        <f>+B32</f>
        <v>Natural</v>
      </c>
      <c r="B49" s="457"/>
      <c r="C49" s="458"/>
      <c r="D49" s="166" t="s">
        <v>13</v>
      </c>
      <c r="E49" s="164" t="s">
        <v>14</v>
      </c>
      <c r="F49" s="121" t="str">
        <f>+B$14</f>
        <v>terms</v>
      </c>
      <c r="G49" s="121" t="str">
        <f>+B$17</f>
        <v>G&amp;A  (damages included)</v>
      </c>
      <c r="H49" s="121" t="str">
        <f>+B$18</f>
        <v>Distribution &amp; Warehousing</v>
      </c>
      <c r="I49" s="121" t="str">
        <f>+B$19</f>
        <v>Marketing (retailer)</v>
      </c>
      <c r="J49" s="121" t="str">
        <f>+B$20</f>
        <v>Marketing (consumer)</v>
      </c>
      <c r="K49" s="121" t="str">
        <f>+B$21</f>
        <v>Sales Commission</v>
      </c>
      <c r="L49" s="121" t="str">
        <f>+B$22</f>
        <v>Other</v>
      </c>
      <c r="M49" s="121" t="str">
        <f>+B$13</f>
        <v xml:space="preserve">Base MFR Cost/Unit </v>
      </c>
      <c r="N49" s="165" t="str">
        <f>+B$24</f>
        <v>Total Cost of Goods</v>
      </c>
      <c r="O49" s="160" t="s">
        <v>72</v>
      </c>
      <c r="P49" s="161" t="s">
        <v>12</v>
      </c>
    </row>
    <row r="50" spans="1:17" ht="19" thickBot="1">
      <c r="A50" s="30"/>
      <c r="B50" s="31"/>
      <c r="C50" s="32" t="s">
        <v>2</v>
      </c>
      <c r="D50" s="447">
        <f>SUM(D52:D61)</f>
        <v>0</v>
      </c>
      <c r="E50" s="449">
        <f>SUM(E52:E61)</f>
        <v>0</v>
      </c>
      <c r="F50" s="308">
        <f>+D$14</f>
        <v>0</v>
      </c>
      <c r="G50" s="309">
        <f>+D$17</f>
        <v>0</v>
      </c>
      <c r="H50" s="310">
        <f>+D$18</f>
        <v>0</v>
      </c>
      <c r="I50" s="310">
        <f>+D$19</f>
        <v>0</v>
      </c>
      <c r="J50" s="310">
        <f>+D$20</f>
        <v>0</v>
      </c>
      <c r="K50" s="309">
        <f>+D$21</f>
        <v>0</v>
      </c>
      <c r="L50" s="310">
        <f>+D$22</f>
        <v>0</v>
      </c>
      <c r="M50" s="311">
        <f>+D$13</f>
        <v>0</v>
      </c>
      <c r="N50" s="312">
        <f>+D$24</f>
        <v>0</v>
      </c>
      <c r="O50" s="313">
        <f>+D$26</f>
        <v>0</v>
      </c>
      <c r="P50" s="314"/>
    </row>
    <row r="51" spans="1:17" ht="24" customHeight="1" thickBot="1">
      <c r="A51" s="93" t="s">
        <v>19</v>
      </c>
      <c r="B51" s="173" t="s">
        <v>0</v>
      </c>
      <c r="C51" s="175">
        <f>SUM(C52:C60)</f>
        <v>0</v>
      </c>
      <c r="D51" s="448"/>
      <c r="E51" s="450"/>
      <c r="F51" s="316">
        <f t="shared" ref="F51:O51" si="12">SUM(F52:F61)</f>
        <v>0</v>
      </c>
      <c r="G51" s="317">
        <f t="shared" si="12"/>
        <v>0</v>
      </c>
      <c r="H51" s="317">
        <f t="shared" si="12"/>
        <v>0</v>
      </c>
      <c r="I51" s="317">
        <f t="shared" si="12"/>
        <v>0</v>
      </c>
      <c r="J51" s="317">
        <f t="shared" si="12"/>
        <v>0</v>
      </c>
      <c r="K51" s="317">
        <f t="shared" si="12"/>
        <v>0</v>
      </c>
      <c r="L51" s="317">
        <f t="shared" si="12"/>
        <v>0</v>
      </c>
      <c r="M51" s="318">
        <f t="shared" si="12"/>
        <v>0</v>
      </c>
      <c r="N51" s="319">
        <f t="shared" si="12"/>
        <v>0</v>
      </c>
      <c r="O51" s="320">
        <f t="shared" si="12"/>
        <v>0</v>
      </c>
      <c r="P51" s="315" t="e">
        <f>+O51/E50</f>
        <v>#DIV/0!</v>
      </c>
      <c r="Q51" s="8"/>
    </row>
    <row r="52" spans="1:17" ht="15">
      <c r="A52" s="364"/>
      <c r="B52" s="365">
        <v>0</v>
      </c>
      <c r="C52" s="366"/>
      <c r="D52" s="201">
        <f t="shared" ref="D52:D57" si="13">+$E$48*C52*52*$D$28</f>
        <v>0</v>
      </c>
      <c r="E52" s="182">
        <f>+D52*$K$48</f>
        <v>0</v>
      </c>
      <c r="F52" s="202">
        <f>+$D52*F$50</f>
        <v>0</v>
      </c>
      <c r="G52" s="203">
        <f t="shared" ref="F52:H60" si="14">+$D52*G$50</f>
        <v>0</v>
      </c>
      <c r="H52" s="203">
        <f>+$D52*H$50</f>
        <v>0</v>
      </c>
      <c r="I52" s="203">
        <f t="shared" ref="I52:I60" si="15">+I$50*D52</f>
        <v>0</v>
      </c>
      <c r="J52" s="203">
        <f t="shared" ref="J52:M60" si="16">+$D52*J$50</f>
        <v>0</v>
      </c>
      <c r="K52" s="203">
        <f t="shared" si="16"/>
        <v>0</v>
      </c>
      <c r="L52" s="203">
        <f t="shared" si="16"/>
        <v>0</v>
      </c>
      <c r="M52" s="204">
        <f t="shared" si="16"/>
        <v>0</v>
      </c>
      <c r="N52" s="321">
        <f>SUM(F52:M52)</f>
        <v>0</v>
      </c>
      <c r="O52" s="182">
        <f t="shared" ref="O52:O60" si="17">+E52-N52</f>
        <v>0</v>
      </c>
      <c r="P52" s="179" t="e">
        <f t="shared" ref="P52:P60" si="18">+O52/E52</f>
        <v>#DIV/0!</v>
      </c>
      <c r="Q52" s="1"/>
    </row>
    <row r="53" spans="1:17" ht="15">
      <c r="A53" s="367"/>
      <c r="B53" s="368"/>
      <c r="C53" s="369"/>
      <c r="D53" s="205">
        <f t="shared" si="13"/>
        <v>0</v>
      </c>
      <c r="E53" s="185">
        <f t="shared" ref="E53:E60" si="19">+D53*$K$48</f>
        <v>0</v>
      </c>
      <c r="F53" s="186">
        <f t="shared" si="14"/>
        <v>0</v>
      </c>
      <c r="G53" s="187">
        <f t="shared" si="14"/>
        <v>0</v>
      </c>
      <c r="H53" s="187">
        <f>+$D53*H$50</f>
        <v>0</v>
      </c>
      <c r="I53" s="187">
        <f t="shared" si="15"/>
        <v>0</v>
      </c>
      <c r="J53" s="187">
        <f t="shared" si="16"/>
        <v>0</v>
      </c>
      <c r="K53" s="187">
        <f t="shared" si="16"/>
        <v>0</v>
      </c>
      <c r="L53" s="187">
        <f t="shared" si="16"/>
        <v>0</v>
      </c>
      <c r="M53" s="185">
        <f t="shared" si="16"/>
        <v>0</v>
      </c>
      <c r="N53" s="236">
        <f t="shared" ref="N53:N60" si="20">SUM(F53:M53)</f>
        <v>0</v>
      </c>
      <c r="O53" s="185">
        <f t="shared" si="17"/>
        <v>0</v>
      </c>
      <c r="P53" s="179" t="e">
        <f t="shared" si="18"/>
        <v>#DIV/0!</v>
      </c>
      <c r="Q53" s="1"/>
    </row>
    <row r="54" spans="1:17" ht="15">
      <c r="A54" s="367"/>
      <c r="B54" s="368"/>
      <c r="C54" s="369"/>
      <c r="D54" s="205">
        <f t="shared" si="13"/>
        <v>0</v>
      </c>
      <c r="E54" s="185">
        <f t="shared" si="19"/>
        <v>0</v>
      </c>
      <c r="F54" s="186">
        <f t="shared" si="14"/>
        <v>0</v>
      </c>
      <c r="G54" s="187">
        <f t="shared" si="14"/>
        <v>0</v>
      </c>
      <c r="H54" s="187">
        <f t="shared" si="14"/>
        <v>0</v>
      </c>
      <c r="I54" s="187">
        <f t="shared" si="15"/>
        <v>0</v>
      </c>
      <c r="J54" s="187">
        <f t="shared" si="16"/>
        <v>0</v>
      </c>
      <c r="K54" s="187">
        <f t="shared" si="16"/>
        <v>0</v>
      </c>
      <c r="L54" s="187">
        <f t="shared" si="16"/>
        <v>0</v>
      </c>
      <c r="M54" s="185">
        <f t="shared" si="16"/>
        <v>0</v>
      </c>
      <c r="N54" s="236">
        <f t="shared" si="20"/>
        <v>0</v>
      </c>
      <c r="O54" s="185">
        <f t="shared" si="17"/>
        <v>0</v>
      </c>
      <c r="P54" s="179" t="e">
        <f t="shared" si="18"/>
        <v>#DIV/0!</v>
      </c>
      <c r="Q54" s="1"/>
    </row>
    <row r="55" spans="1:17" ht="15">
      <c r="A55" s="367"/>
      <c r="B55" s="368"/>
      <c r="C55" s="369"/>
      <c r="D55" s="205">
        <f t="shared" si="13"/>
        <v>0</v>
      </c>
      <c r="E55" s="185">
        <f t="shared" si="19"/>
        <v>0</v>
      </c>
      <c r="F55" s="186">
        <f t="shared" si="14"/>
        <v>0</v>
      </c>
      <c r="G55" s="187">
        <f t="shared" si="14"/>
        <v>0</v>
      </c>
      <c r="H55" s="187">
        <f>+$D55*H$50</f>
        <v>0</v>
      </c>
      <c r="I55" s="187">
        <f t="shared" si="15"/>
        <v>0</v>
      </c>
      <c r="J55" s="187">
        <f t="shared" si="16"/>
        <v>0</v>
      </c>
      <c r="K55" s="187">
        <f t="shared" si="16"/>
        <v>0</v>
      </c>
      <c r="L55" s="187">
        <f t="shared" si="16"/>
        <v>0</v>
      </c>
      <c r="M55" s="185">
        <f t="shared" si="16"/>
        <v>0</v>
      </c>
      <c r="N55" s="236">
        <f t="shared" si="20"/>
        <v>0</v>
      </c>
      <c r="O55" s="185">
        <f t="shared" si="17"/>
        <v>0</v>
      </c>
      <c r="P55" s="179" t="e">
        <f t="shared" si="18"/>
        <v>#DIV/0!</v>
      </c>
      <c r="Q55" s="1"/>
    </row>
    <row r="56" spans="1:17" ht="15">
      <c r="A56" s="367"/>
      <c r="B56" s="368"/>
      <c r="C56" s="369"/>
      <c r="D56" s="205">
        <f t="shared" si="13"/>
        <v>0</v>
      </c>
      <c r="E56" s="185">
        <f t="shared" si="19"/>
        <v>0</v>
      </c>
      <c r="F56" s="186">
        <f t="shared" si="14"/>
        <v>0</v>
      </c>
      <c r="G56" s="187">
        <f t="shared" si="14"/>
        <v>0</v>
      </c>
      <c r="H56" s="187">
        <f t="shared" si="14"/>
        <v>0</v>
      </c>
      <c r="I56" s="187">
        <f t="shared" si="15"/>
        <v>0</v>
      </c>
      <c r="J56" s="187">
        <f t="shared" si="16"/>
        <v>0</v>
      </c>
      <c r="K56" s="187">
        <f t="shared" si="16"/>
        <v>0</v>
      </c>
      <c r="L56" s="187">
        <f t="shared" si="16"/>
        <v>0</v>
      </c>
      <c r="M56" s="185">
        <f t="shared" si="16"/>
        <v>0</v>
      </c>
      <c r="N56" s="236">
        <f t="shared" si="20"/>
        <v>0</v>
      </c>
      <c r="O56" s="185">
        <f t="shared" si="17"/>
        <v>0</v>
      </c>
      <c r="P56" s="179" t="e">
        <f t="shared" si="18"/>
        <v>#DIV/0!</v>
      </c>
      <c r="Q56" s="1"/>
    </row>
    <row r="57" spans="1:17" ht="15">
      <c r="A57" s="368"/>
      <c r="B57" s="368"/>
      <c r="C57" s="369"/>
      <c r="D57" s="205">
        <f t="shared" si="13"/>
        <v>0</v>
      </c>
      <c r="E57" s="185">
        <f t="shared" si="19"/>
        <v>0</v>
      </c>
      <c r="F57" s="186">
        <f t="shared" si="14"/>
        <v>0</v>
      </c>
      <c r="G57" s="187">
        <f t="shared" si="14"/>
        <v>0</v>
      </c>
      <c r="H57" s="187">
        <f>+$D57*H$50</f>
        <v>0</v>
      </c>
      <c r="I57" s="187">
        <f t="shared" si="15"/>
        <v>0</v>
      </c>
      <c r="J57" s="187">
        <f>+$D57*J$50</f>
        <v>0</v>
      </c>
      <c r="K57" s="187">
        <f t="shared" si="16"/>
        <v>0</v>
      </c>
      <c r="L57" s="187">
        <f t="shared" si="16"/>
        <v>0</v>
      </c>
      <c r="M57" s="185">
        <f t="shared" si="16"/>
        <v>0</v>
      </c>
      <c r="N57" s="236">
        <f t="shared" si="20"/>
        <v>0</v>
      </c>
      <c r="O57" s="185">
        <f t="shared" si="17"/>
        <v>0</v>
      </c>
      <c r="P57" s="179" t="e">
        <f t="shared" si="18"/>
        <v>#DIV/0!</v>
      </c>
      <c r="Q57" s="1"/>
    </row>
    <row r="58" spans="1:17" ht="15">
      <c r="A58" s="368"/>
      <c r="B58" s="368"/>
      <c r="C58" s="369"/>
      <c r="D58" s="205">
        <f>+$E$48*C58*52</f>
        <v>0</v>
      </c>
      <c r="E58" s="185">
        <f t="shared" si="19"/>
        <v>0</v>
      </c>
      <c r="F58" s="186">
        <f t="shared" si="14"/>
        <v>0</v>
      </c>
      <c r="G58" s="187">
        <f t="shared" si="14"/>
        <v>0</v>
      </c>
      <c r="H58" s="187">
        <f>+$D58*H$50</f>
        <v>0</v>
      </c>
      <c r="I58" s="187">
        <f t="shared" si="15"/>
        <v>0</v>
      </c>
      <c r="J58" s="187">
        <f t="shared" si="16"/>
        <v>0</v>
      </c>
      <c r="K58" s="187">
        <f t="shared" si="16"/>
        <v>0</v>
      </c>
      <c r="L58" s="187">
        <f t="shared" si="16"/>
        <v>0</v>
      </c>
      <c r="M58" s="185">
        <f t="shared" si="16"/>
        <v>0</v>
      </c>
      <c r="N58" s="236">
        <f t="shared" si="20"/>
        <v>0</v>
      </c>
      <c r="O58" s="185">
        <f t="shared" si="17"/>
        <v>0</v>
      </c>
      <c r="P58" s="179" t="e">
        <f t="shared" si="18"/>
        <v>#DIV/0!</v>
      </c>
      <c r="Q58" s="1"/>
    </row>
    <row r="59" spans="1:17" ht="15">
      <c r="A59" s="368"/>
      <c r="B59" s="368"/>
      <c r="C59" s="369"/>
      <c r="D59" s="205">
        <f>+$E$48*C59*52</f>
        <v>0</v>
      </c>
      <c r="E59" s="185">
        <f t="shared" si="19"/>
        <v>0</v>
      </c>
      <c r="F59" s="186">
        <f t="shared" si="14"/>
        <v>0</v>
      </c>
      <c r="G59" s="187">
        <f t="shared" si="14"/>
        <v>0</v>
      </c>
      <c r="H59" s="187">
        <f t="shared" si="14"/>
        <v>0</v>
      </c>
      <c r="I59" s="187">
        <f t="shared" si="15"/>
        <v>0</v>
      </c>
      <c r="J59" s="187">
        <f t="shared" si="16"/>
        <v>0</v>
      </c>
      <c r="K59" s="187">
        <f t="shared" si="16"/>
        <v>0</v>
      </c>
      <c r="L59" s="187">
        <f t="shared" si="16"/>
        <v>0</v>
      </c>
      <c r="M59" s="185">
        <f t="shared" si="16"/>
        <v>0</v>
      </c>
      <c r="N59" s="236">
        <f t="shared" si="20"/>
        <v>0</v>
      </c>
      <c r="O59" s="185">
        <f t="shared" si="17"/>
        <v>0</v>
      </c>
      <c r="P59" s="179" t="e">
        <f t="shared" si="18"/>
        <v>#DIV/0!</v>
      </c>
      <c r="Q59" s="1"/>
    </row>
    <row r="60" spans="1:17" ht="16" thickBot="1">
      <c r="A60" s="370"/>
      <c r="B60" s="370"/>
      <c r="C60" s="371"/>
      <c r="D60" s="206">
        <f>+$E$48*C60*52</f>
        <v>0</v>
      </c>
      <c r="E60" s="189">
        <f t="shared" si="19"/>
        <v>0</v>
      </c>
      <c r="F60" s="190">
        <f t="shared" si="14"/>
        <v>0</v>
      </c>
      <c r="G60" s="191">
        <f t="shared" si="14"/>
        <v>0</v>
      </c>
      <c r="H60" s="191">
        <f t="shared" si="14"/>
        <v>0</v>
      </c>
      <c r="I60" s="191">
        <f t="shared" si="15"/>
        <v>0</v>
      </c>
      <c r="J60" s="191">
        <f t="shared" si="16"/>
        <v>0</v>
      </c>
      <c r="K60" s="191">
        <f t="shared" si="16"/>
        <v>0</v>
      </c>
      <c r="L60" s="191">
        <f t="shared" si="16"/>
        <v>0</v>
      </c>
      <c r="M60" s="189">
        <f t="shared" si="16"/>
        <v>0</v>
      </c>
      <c r="N60" s="237">
        <f t="shared" si="20"/>
        <v>0</v>
      </c>
      <c r="O60" s="189">
        <f t="shared" si="17"/>
        <v>0</v>
      </c>
      <c r="P60" s="180" t="e">
        <f t="shared" si="18"/>
        <v>#DIV/0!</v>
      </c>
      <c r="Q60" s="1"/>
    </row>
    <row r="61" spans="1:17">
      <c r="A61" s="3"/>
      <c r="B61" s="2"/>
      <c r="C61" s="2"/>
      <c r="D61"/>
    </row>
    <row r="62" spans="1:17" ht="13" thickBot="1">
      <c r="A62" s="3"/>
      <c r="B62" s="2"/>
      <c r="C62" s="2"/>
      <c r="D62"/>
    </row>
    <row r="63" spans="1:17" ht="19" thickBot="1">
      <c r="A63" s="464"/>
      <c r="B63" s="464"/>
      <c r="C63" s="464"/>
      <c r="D63" s="87" t="s">
        <v>87</v>
      </c>
      <c r="E63" s="363">
        <v>0</v>
      </c>
      <c r="F63" s="88" t="s">
        <v>8</v>
      </c>
      <c r="G63" s="89">
        <f>+D$4</f>
        <v>0</v>
      </c>
      <c r="H63" s="463" t="s">
        <v>9</v>
      </c>
      <c r="I63" s="463"/>
      <c r="J63" s="463"/>
      <c r="K63" s="90">
        <f>+D$11</f>
        <v>0</v>
      </c>
      <c r="L63" s="10"/>
    </row>
    <row r="64" spans="1:17" ht="50.25" customHeight="1" thickBot="1">
      <c r="A64" s="456" t="str">
        <f>+B33</f>
        <v>Grocery</v>
      </c>
      <c r="B64" s="457"/>
      <c r="C64" s="458"/>
      <c r="D64" s="166" t="s">
        <v>13</v>
      </c>
      <c r="E64" s="164" t="s">
        <v>14</v>
      </c>
      <c r="F64" s="121" t="str">
        <f>+B$14</f>
        <v>terms</v>
      </c>
      <c r="G64" s="121" t="str">
        <f>+B$17</f>
        <v>G&amp;A  (damages included)</v>
      </c>
      <c r="H64" s="121" t="str">
        <f>+B$18</f>
        <v>Distribution &amp; Warehousing</v>
      </c>
      <c r="I64" s="121" t="str">
        <f>+B$19</f>
        <v>Marketing (retailer)</v>
      </c>
      <c r="J64" s="121" t="str">
        <f>+B$20</f>
        <v>Marketing (consumer)</v>
      </c>
      <c r="K64" s="121" t="str">
        <f>+B$21</f>
        <v>Sales Commission</v>
      </c>
      <c r="L64" s="121" t="str">
        <f>+B$22</f>
        <v>Other</v>
      </c>
      <c r="M64" s="121" t="str">
        <f>+B$13</f>
        <v xml:space="preserve">Base MFR Cost/Unit </v>
      </c>
      <c r="N64" s="165" t="str">
        <f>+B$24</f>
        <v>Total Cost of Goods</v>
      </c>
      <c r="O64" s="160" t="s">
        <v>72</v>
      </c>
      <c r="P64" s="161" t="s">
        <v>12</v>
      </c>
    </row>
    <row r="65" spans="1:40" ht="19" thickBot="1">
      <c r="A65" s="91"/>
      <c r="B65" s="11"/>
      <c r="C65" s="15" t="s">
        <v>2</v>
      </c>
      <c r="D65" s="447">
        <f>SUM(D67:D75)</f>
        <v>0</v>
      </c>
      <c r="E65" s="449">
        <f>SUM(E67:E75)</f>
        <v>0</v>
      </c>
      <c r="F65" s="308">
        <f>+D$14</f>
        <v>0</v>
      </c>
      <c r="G65" s="309">
        <f>+D$17</f>
        <v>0</v>
      </c>
      <c r="H65" s="310">
        <f>+D$18</f>
        <v>0</v>
      </c>
      <c r="I65" s="310">
        <f>+D$19</f>
        <v>0</v>
      </c>
      <c r="J65" s="310">
        <f>+D$20</f>
        <v>0</v>
      </c>
      <c r="K65" s="309">
        <f>+D$21</f>
        <v>0</v>
      </c>
      <c r="L65" s="310">
        <f>+D$22</f>
        <v>0</v>
      </c>
      <c r="M65" s="311">
        <f>+D$13</f>
        <v>0</v>
      </c>
      <c r="N65" s="312">
        <f>+D$24</f>
        <v>0</v>
      </c>
      <c r="O65" s="313">
        <f>+D$26</f>
        <v>0</v>
      </c>
      <c r="P65" s="322"/>
    </row>
    <row r="66" spans="1:40" ht="21" thickBot="1">
      <c r="A66" s="92" t="s">
        <v>1</v>
      </c>
      <c r="B66" s="173" t="s">
        <v>0</v>
      </c>
      <c r="C66" s="176">
        <f>SUM(C67:C75)</f>
        <v>0</v>
      </c>
      <c r="D66" s="448"/>
      <c r="E66" s="450"/>
      <c r="F66" s="316">
        <f t="shared" ref="F66:O66" si="21">SUM(F67:F75)</f>
        <v>0</v>
      </c>
      <c r="G66" s="316">
        <f t="shared" si="21"/>
        <v>0</v>
      </c>
      <c r="H66" s="316">
        <f t="shared" si="21"/>
        <v>0</v>
      </c>
      <c r="I66" s="316">
        <f t="shared" si="21"/>
        <v>0</v>
      </c>
      <c r="J66" s="316">
        <f t="shared" si="21"/>
        <v>0</v>
      </c>
      <c r="K66" s="316">
        <f t="shared" si="21"/>
        <v>0</v>
      </c>
      <c r="L66" s="316">
        <f t="shared" si="21"/>
        <v>0</v>
      </c>
      <c r="M66" s="324">
        <f t="shared" si="21"/>
        <v>0</v>
      </c>
      <c r="N66" s="319">
        <f t="shared" si="21"/>
        <v>0</v>
      </c>
      <c r="O66" s="320">
        <f t="shared" si="21"/>
        <v>0</v>
      </c>
      <c r="P66" s="323" t="e">
        <f>+O66/E65</f>
        <v>#DIV/0!</v>
      </c>
      <c r="Q66" s="8"/>
      <c r="R66" s="8"/>
      <c r="S66" s="8"/>
      <c r="T66" s="8"/>
      <c r="U66" s="8"/>
      <c r="V66" s="8"/>
      <c r="W66" s="8"/>
      <c r="X66" s="8"/>
      <c r="Y66" s="8"/>
      <c r="Z66" s="8"/>
      <c r="AA66" s="8"/>
      <c r="AB66" s="8"/>
      <c r="AC66" s="8"/>
      <c r="AD66" s="8"/>
      <c r="AE66" s="8"/>
      <c r="AF66" s="8"/>
      <c r="AG66" s="8"/>
      <c r="AH66" s="8"/>
      <c r="AI66" s="8"/>
      <c r="AJ66" s="8"/>
      <c r="AK66" s="8"/>
      <c r="AL66" s="8"/>
      <c r="AM66" s="8"/>
      <c r="AN66" s="8"/>
    </row>
    <row r="67" spans="1:40" ht="15">
      <c r="A67" s="372"/>
      <c r="B67" s="373"/>
      <c r="C67" s="374"/>
      <c r="D67" s="181">
        <f>+$E$63*C67*52*$D$28</f>
        <v>0</v>
      </c>
      <c r="E67" s="182">
        <f t="shared" ref="E67:E75" si="22">+D67*$K$63</f>
        <v>0</v>
      </c>
      <c r="F67" s="183">
        <f t="shared" ref="F67:M75" si="23">+$D67*F$65</f>
        <v>0</v>
      </c>
      <c r="G67" s="184">
        <f t="shared" si="23"/>
        <v>0</v>
      </c>
      <c r="H67" s="184">
        <f t="shared" si="23"/>
        <v>0</v>
      </c>
      <c r="I67" s="184">
        <f t="shared" si="23"/>
        <v>0</v>
      </c>
      <c r="J67" s="184">
        <f t="shared" si="23"/>
        <v>0</v>
      </c>
      <c r="K67" s="184">
        <f t="shared" si="23"/>
        <v>0</v>
      </c>
      <c r="L67" s="184">
        <f t="shared" si="23"/>
        <v>0</v>
      </c>
      <c r="M67" s="182">
        <f t="shared" si="23"/>
        <v>0</v>
      </c>
      <c r="N67" s="321">
        <f t="shared" ref="N67:N75" si="24">SUM(F67:M67)</f>
        <v>0</v>
      </c>
      <c r="O67" s="185">
        <f t="shared" ref="O67:O75" si="25">+E67-N67</f>
        <v>0</v>
      </c>
      <c r="P67" s="179" t="e">
        <f t="shared" ref="P67:P75" si="26">+O67/E67</f>
        <v>#DIV/0!</v>
      </c>
      <c r="Q67" s="1"/>
      <c r="R67" s="1"/>
      <c r="S67" s="1"/>
      <c r="T67" s="1"/>
      <c r="U67" s="1"/>
      <c r="V67" s="1"/>
      <c r="W67" s="1"/>
      <c r="X67" s="1"/>
      <c r="Y67" s="1"/>
      <c r="Z67" s="1"/>
      <c r="AA67" s="1"/>
      <c r="AB67" s="1"/>
      <c r="AC67" s="1"/>
      <c r="AD67" s="1"/>
      <c r="AE67" s="1"/>
      <c r="AF67" s="1"/>
      <c r="AG67" s="1"/>
      <c r="AH67" s="1"/>
      <c r="AI67" s="1"/>
      <c r="AJ67" s="1"/>
      <c r="AK67" s="1"/>
      <c r="AL67" s="1"/>
      <c r="AM67" s="1"/>
      <c r="AN67" s="1"/>
    </row>
    <row r="68" spans="1:40" ht="15">
      <c r="A68" s="375"/>
      <c r="B68" s="376"/>
      <c r="C68" s="377"/>
      <c r="D68" s="195">
        <f>+$E$63*C68*52*$D$28</f>
        <v>0</v>
      </c>
      <c r="E68" s="185">
        <f t="shared" si="22"/>
        <v>0</v>
      </c>
      <c r="F68" s="186">
        <f t="shared" si="23"/>
        <v>0</v>
      </c>
      <c r="G68" s="187">
        <f t="shared" si="23"/>
        <v>0</v>
      </c>
      <c r="H68" s="187">
        <f t="shared" si="23"/>
        <v>0</v>
      </c>
      <c r="I68" s="187">
        <f t="shared" si="23"/>
        <v>0</v>
      </c>
      <c r="J68" s="187">
        <f t="shared" si="23"/>
        <v>0</v>
      </c>
      <c r="K68" s="187">
        <f t="shared" si="23"/>
        <v>0</v>
      </c>
      <c r="L68" s="187">
        <f t="shared" si="23"/>
        <v>0</v>
      </c>
      <c r="M68" s="185">
        <f t="shared" si="23"/>
        <v>0</v>
      </c>
      <c r="N68" s="236">
        <f t="shared" si="24"/>
        <v>0</v>
      </c>
      <c r="O68" s="185">
        <f t="shared" si="25"/>
        <v>0</v>
      </c>
      <c r="P68" s="179" t="e">
        <f t="shared" si="26"/>
        <v>#DIV/0!</v>
      </c>
      <c r="Q68" s="1"/>
      <c r="R68" s="1"/>
      <c r="S68" s="1"/>
      <c r="T68" s="1"/>
      <c r="U68" s="1"/>
      <c r="V68" s="1"/>
      <c r="W68" s="1"/>
      <c r="X68" s="1"/>
      <c r="Y68" s="1"/>
      <c r="Z68" s="1"/>
      <c r="AA68" s="1"/>
      <c r="AB68" s="1"/>
      <c r="AC68" s="1"/>
      <c r="AD68" s="1"/>
      <c r="AE68" s="1"/>
      <c r="AF68" s="1"/>
      <c r="AG68" s="1"/>
      <c r="AH68" s="1"/>
      <c r="AI68" s="1"/>
      <c r="AJ68" s="1"/>
      <c r="AK68" s="1"/>
      <c r="AL68" s="1"/>
      <c r="AM68" s="1"/>
      <c r="AN68" s="1"/>
    </row>
    <row r="69" spans="1:40" ht="15">
      <c r="A69" s="375"/>
      <c r="B69" s="376"/>
      <c r="C69" s="377"/>
      <c r="D69" s="195">
        <f>+$E$63*C69*52*$D$28</f>
        <v>0</v>
      </c>
      <c r="E69" s="185">
        <f t="shared" si="22"/>
        <v>0</v>
      </c>
      <c r="F69" s="186">
        <f t="shared" si="23"/>
        <v>0</v>
      </c>
      <c r="G69" s="187">
        <f t="shared" si="23"/>
        <v>0</v>
      </c>
      <c r="H69" s="187">
        <f t="shared" si="23"/>
        <v>0</v>
      </c>
      <c r="I69" s="187">
        <f t="shared" si="23"/>
        <v>0</v>
      </c>
      <c r="J69" s="187">
        <f t="shared" si="23"/>
        <v>0</v>
      </c>
      <c r="K69" s="187">
        <f t="shared" si="23"/>
        <v>0</v>
      </c>
      <c r="L69" s="187">
        <f t="shared" si="23"/>
        <v>0</v>
      </c>
      <c r="M69" s="185">
        <f t="shared" si="23"/>
        <v>0</v>
      </c>
      <c r="N69" s="236">
        <f t="shared" si="24"/>
        <v>0</v>
      </c>
      <c r="O69" s="185">
        <f t="shared" si="25"/>
        <v>0</v>
      </c>
      <c r="P69" s="179" t="e">
        <f t="shared" si="26"/>
        <v>#DIV/0!</v>
      </c>
      <c r="Q69" s="1"/>
      <c r="R69" s="1"/>
      <c r="S69" s="1"/>
      <c r="T69" s="1"/>
      <c r="U69" s="1"/>
      <c r="V69" s="1"/>
      <c r="W69" s="1"/>
      <c r="X69" s="1"/>
      <c r="Y69" s="1"/>
      <c r="Z69" s="1"/>
      <c r="AA69" s="1"/>
      <c r="AB69" s="1"/>
      <c r="AC69" s="1"/>
      <c r="AD69" s="1"/>
      <c r="AE69" s="1"/>
      <c r="AF69" s="1"/>
      <c r="AG69" s="1"/>
      <c r="AH69" s="1"/>
      <c r="AI69" s="1"/>
      <c r="AJ69" s="1"/>
      <c r="AK69" s="1"/>
      <c r="AL69" s="1"/>
      <c r="AM69" s="1"/>
      <c r="AN69" s="1"/>
    </row>
    <row r="70" spans="1:40" ht="15">
      <c r="A70" s="375"/>
      <c r="B70" s="376"/>
      <c r="C70" s="377"/>
      <c r="D70" s="195">
        <f>+$E$63*C70*52*$D$28</f>
        <v>0</v>
      </c>
      <c r="E70" s="185">
        <f t="shared" si="22"/>
        <v>0</v>
      </c>
      <c r="F70" s="186">
        <f t="shared" si="23"/>
        <v>0</v>
      </c>
      <c r="G70" s="187">
        <f t="shared" si="23"/>
        <v>0</v>
      </c>
      <c r="H70" s="187">
        <f t="shared" si="23"/>
        <v>0</v>
      </c>
      <c r="I70" s="187">
        <f t="shared" si="23"/>
        <v>0</v>
      </c>
      <c r="J70" s="187">
        <f t="shared" si="23"/>
        <v>0</v>
      </c>
      <c r="K70" s="187">
        <f t="shared" si="23"/>
        <v>0</v>
      </c>
      <c r="L70" s="187">
        <f t="shared" si="23"/>
        <v>0</v>
      </c>
      <c r="M70" s="185">
        <f t="shared" si="23"/>
        <v>0</v>
      </c>
      <c r="N70" s="236">
        <f t="shared" si="24"/>
        <v>0</v>
      </c>
      <c r="O70" s="185">
        <f t="shared" si="25"/>
        <v>0</v>
      </c>
      <c r="P70" s="179" t="e">
        <f t="shared" si="26"/>
        <v>#DIV/0!</v>
      </c>
      <c r="Q70" s="1"/>
      <c r="R70" s="1"/>
      <c r="S70" s="1"/>
      <c r="T70" s="1"/>
      <c r="U70" s="1"/>
      <c r="V70" s="1"/>
      <c r="W70" s="1"/>
      <c r="X70" s="1"/>
      <c r="Y70" s="1"/>
      <c r="Z70" s="1"/>
      <c r="AA70" s="1"/>
      <c r="AB70" s="1"/>
      <c r="AC70" s="1"/>
      <c r="AD70" s="1"/>
      <c r="AE70" s="1"/>
      <c r="AF70" s="1"/>
      <c r="AG70" s="1"/>
      <c r="AH70" s="1"/>
      <c r="AI70" s="1"/>
      <c r="AJ70" s="1"/>
      <c r="AK70" s="1"/>
      <c r="AL70" s="1"/>
      <c r="AM70" s="1"/>
      <c r="AN70" s="1"/>
    </row>
    <row r="71" spans="1:40" ht="15">
      <c r="A71" s="375"/>
      <c r="B71" s="376"/>
      <c r="C71" s="377"/>
      <c r="D71" s="195">
        <f>+$E$63*C71*52*$D$28</f>
        <v>0</v>
      </c>
      <c r="E71" s="185">
        <f t="shared" si="22"/>
        <v>0</v>
      </c>
      <c r="F71" s="186">
        <f t="shared" si="23"/>
        <v>0</v>
      </c>
      <c r="G71" s="187">
        <f t="shared" si="23"/>
        <v>0</v>
      </c>
      <c r="H71" s="187">
        <f t="shared" si="23"/>
        <v>0</v>
      </c>
      <c r="I71" s="187">
        <f t="shared" si="23"/>
        <v>0</v>
      </c>
      <c r="J71" s="187">
        <f t="shared" si="23"/>
        <v>0</v>
      </c>
      <c r="K71" s="187">
        <f t="shared" si="23"/>
        <v>0</v>
      </c>
      <c r="L71" s="187">
        <f t="shared" si="23"/>
        <v>0</v>
      </c>
      <c r="M71" s="185">
        <f t="shared" si="23"/>
        <v>0</v>
      </c>
      <c r="N71" s="236">
        <f t="shared" si="24"/>
        <v>0</v>
      </c>
      <c r="O71" s="185">
        <f t="shared" si="25"/>
        <v>0</v>
      </c>
      <c r="P71" s="179" t="e">
        <f t="shared" si="26"/>
        <v>#DIV/0!</v>
      </c>
      <c r="Q71" s="1"/>
      <c r="R71" s="1"/>
      <c r="S71" s="1"/>
      <c r="T71" s="1"/>
      <c r="U71" s="1"/>
      <c r="V71" s="1"/>
      <c r="W71" s="1"/>
      <c r="X71" s="1"/>
      <c r="Y71" s="1"/>
      <c r="Z71" s="1"/>
      <c r="AA71" s="1"/>
      <c r="AB71" s="1"/>
      <c r="AC71" s="1"/>
      <c r="AD71" s="1"/>
      <c r="AE71" s="1"/>
      <c r="AF71" s="1"/>
      <c r="AG71" s="1"/>
      <c r="AH71" s="1"/>
      <c r="AI71" s="1"/>
      <c r="AJ71" s="1"/>
      <c r="AK71" s="1"/>
      <c r="AL71" s="1"/>
      <c r="AM71" s="1"/>
      <c r="AN71" s="1"/>
    </row>
    <row r="72" spans="1:40" ht="15">
      <c r="A72" s="375"/>
      <c r="B72" s="376"/>
      <c r="C72" s="377"/>
      <c r="D72" s="195">
        <f>+$E$63*C72*50*$D$28</f>
        <v>0</v>
      </c>
      <c r="E72" s="185">
        <f t="shared" si="22"/>
        <v>0</v>
      </c>
      <c r="F72" s="186">
        <f t="shared" si="23"/>
        <v>0</v>
      </c>
      <c r="G72" s="187">
        <f t="shared" si="23"/>
        <v>0</v>
      </c>
      <c r="H72" s="187">
        <f t="shared" si="23"/>
        <v>0</v>
      </c>
      <c r="I72" s="187">
        <f t="shared" si="23"/>
        <v>0</v>
      </c>
      <c r="J72" s="187">
        <f t="shared" si="23"/>
        <v>0</v>
      </c>
      <c r="K72" s="187">
        <f t="shared" si="23"/>
        <v>0</v>
      </c>
      <c r="L72" s="187">
        <f t="shared" si="23"/>
        <v>0</v>
      </c>
      <c r="M72" s="185">
        <f t="shared" si="23"/>
        <v>0</v>
      </c>
      <c r="N72" s="236">
        <f t="shared" si="24"/>
        <v>0</v>
      </c>
      <c r="O72" s="185">
        <f t="shared" si="25"/>
        <v>0</v>
      </c>
      <c r="P72" s="179" t="e">
        <f t="shared" si="26"/>
        <v>#DIV/0!</v>
      </c>
      <c r="Q72" s="1"/>
      <c r="R72" s="1"/>
      <c r="S72" s="1"/>
      <c r="T72" s="1"/>
      <c r="U72" s="1"/>
      <c r="V72" s="1"/>
      <c r="W72" s="1"/>
      <c r="X72" s="1"/>
      <c r="Y72" s="1"/>
      <c r="Z72" s="1"/>
      <c r="AA72" s="1"/>
      <c r="AB72" s="1"/>
      <c r="AC72" s="1"/>
      <c r="AD72" s="1"/>
      <c r="AE72" s="1"/>
      <c r="AF72" s="1"/>
      <c r="AG72" s="1"/>
      <c r="AH72" s="1"/>
      <c r="AI72" s="1"/>
      <c r="AJ72" s="1"/>
      <c r="AK72" s="1"/>
      <c r="AL72" s="1"/>
      <c r="AM72" s="1"/>
      <c r="AN72" s="1"/>
    </row>
    <row r="73" spans="1:40" ht="15">
      <c r="A73" s="375"/>
      <c r="B73" s="376"/>
      <c r="C73" s="377"/>
      <c r="D73" s="195">
        <f>+$E$63*C73*52*$D$28</f>
        <v>0</v>
      </c>
      <c r="E73" s="185">
        <f t="shared" si="22"/>
        <v>0</v>
      </c>
      <c r="F73" s="186">
        <f t="shared" si="23"/>
        <v>0</v>
      </c>
      <c r="G73" s="187">
        <f t="shared" si="23"/>
        <v>0</v>
      </c>
      <c r="H73" s="187">
        <f t="shared" si="23"/>
        <v>0</v>
      </c>
      <c r="I73" s="187">
        <f t="shared" si="23"/>
        <v>0</v>
      </c>
      <c r="J73" s="187">
        <f t="shared" si="23"/>
        <v>0</v>
      </c>
      <c r="K73" s="187">
        <f t="shared" si="23"/>
        <v>0</v>
      </c>
      <c r="L73" s="187">
        <f t="shared" si="23"/>
        <v>0</v>
      </c>
      <c r="M73" s="185">
        <f t="shared" si="23"/>
        <v>0</v>
      </c>
      <c r="N73" s="236">
        <f t="shared" si="24"/>
        <v>0</v>
      </c>
      <c r="O73" s="185">
        <f t="shared" si="25"/>
        <v>0</v>
      </c>
      <c r="P73" s="179" t="e">
        <f t="shared" si="26"/>
        <v>#DIV/0!</v>
      </c>
      <c r="Q73" s="1"/>
      <c r="R73" s="1"/>
      <c r="S73" s="1"/>
      <c r="T73" s="1"/>
      <c r="U73" s="1"/>
      <c r="V73" s="1"/>
      <c r="W73" s="1"/>
      <c r="X73" s="1"/>
      <c r="Y73" s="1"/>
      <c r="Z73" s="1"/>
      <c r="AA73" s="1"/>
      <c r="AB73" s="1"/>
      <c r="AC73" s="1"/>
      <c r="AD73" s="1"/>
      <c r="AE73" s="1"/>
      <c r="AF73" s="1"/>
      <c r="AG73" s="1"/>
      <c r="AH73" s="1"/>
      <c r="AI73" s="1"/>
      <c r="AJ73" s="1"/>
      <c r="AK73" s="1"/>
      <c r="AL73" s="1"/>
      <c r="AM73" s="1"/>
      <c r="AN73" s="1"/>
    </row>
    <row r="74" spans="1:40" ht="15">
      <c r="A74" s="375"/>
      <c r="B74" s="376"/>
      <c r="C74" s="377"/>
      <c r="D74" s="195">
        <f>+$E$63*C74*52*$D$28</f>
        <v>0</v>
      </c>
      <c r="E74" s="185">
        <f t="shared" si="22"/>
        <v>0</v>
      </c>
      <c r="F74" s="186">
        <f t="shared" si="23"/>
        <v>0</v>
      </c>
      <c r="G74" s="187">
        <f t="shared" si="23"/>
        <v>0</v>
      </c>
      <c r="H74" s="187">
        <f t="shared" si="23"/>
        <v>0</v>
      </c>
      <c r="I74" s="187">
        <f t="shared" si="23"/>
        <v>0</v>
      </c>
      <c r="J74" s="187">
        <f t="shared" si="23"/>
        <v>0</v>
      </c>
      <c r="K74" s="187">
        <f t="shared" si="23"/>
        <v>0</v>
      </c>
      <c r="L74" s="187">
        <f t="shared" si="23"/>
        <v>0</v>
      </c>
      <c r="M74" s="185">
        <f t="shared" si="23"/>
        <v>0</v>
      </c>
      <c r="N74" s="236">
        <f t="shared" si="24"/>
        <v>0</v>
      </c>
      <c r="O74" s="185">
        <f t="shared" si="25"/>
        <v>0</v>
      </c>
      <c r="P74" s="179" t="e">
        <f t="shared" si="26"/>
        <v>#DIV/0!</v>
      </c>
      <c r="Q74" s="1"/>
      <c r="R74" s="1"/>
      <c r="S74" s="1"/>
      <c r="T74" s="1"/>
      <c r="U74" s="1"/>
      <c r="V74" s="1"/>
      <c r="W74" s="1"/>
      <c r="X74" s="1"/>
      <c r="Y74" s="1"/>
      <c r="Z74" s="1"/>
      <c r="AA74" s="1"/>
      <c r="AB74" s="1"/>
      <c r="AC74" s="1"/>
      <c r="AD74" s="1"/>
      <c r="AE74" s="1"/>
      <c r="AF74" s="1"/>
      <c r="AG74" s="1"/>
      <c r="AH74" s="1"/>
      <c r="AI74" s="1"/>
      <c r="AJ74" s="1"/>
      <c r="AK74" s="1"/>
      <c r="AL74" s="1"/>
      <c r="AM74" s="1"/>
      <c r="AN74" s="1"/>
    </row>
    <row r="75" spans="1:40" ht="16" thickBot="1">
      <c r="A75" s="378"/>
      <c r="B75" s="379"/>
      <c r="C75" s="380"/>
      <c r="D75" s="198">
        <f>+$E$63*C75*52*$D$28</f>
        <v>0</v>
      </c>
      <c r="E75" s="189">
        <f t="shared" si="22"/>
        <v>0</v>
      </c>
      <c r="F75" s="190">
        <f t="shared" si="23"/>
        <v>0</v>
      </c>
      <c r="G75" s="191">
        <f t="shared" si="23"/>
        <v>0</v>
      </c>
      <c r="H75" s="191">
        <f t="shared" si="23"/>
        <v>0</v>
      </c>
      <c r="I75" s="191">
        <f t="shared" si="23"/>
        <v>0</v>
      </c>
      <c r="J75" s="191">
        <f t="shared" si="23"/>
        <v>0</v>
      </c>
      <c r="K75" s="191">
        <f t="shared" si="23"/>
        <v>0</v>
      </c>
      <c r="L75" s="191">
        <f t="shared" si="23"/>
        <v>0</v>
      </c>
      <c r="M75" s="189">
        <f t="shared" si="23"/>
        <v>0</v>
      </c>
      <c r="N75" s="237">
        <f t="shared" si="24"/>
        <v>0</v>
      </c>
      <c r="O75" s="189">
        <f t="shared" si="25"/>
        <v>0</v>
      </c>
      <c r="P75" s="180" t="e">
        <f t="shared" si="26"/>
        <v>#DIV/0!</v>
      </c>
      <c r="Q75" s="1"/>
      <c r="R75" s="1"/>
      <c r="S75" s="1"/>
      <c r="T75" s="1"/>
      <c r="U75" s="1"/>
      <c r="V75" s="1"/>
      <c r="W75" s="1"/>
      <c r="X75" s="1"/>
      <c r="Y75" s="1"/>
      <c r="Z75" s="1"/>
      <c r="AA75" s="1"/>
      <c r="AB75" s="1"/>
      <c r="AC75" s="1"/>
      <c r="AD75" s="1"/>
      <c r="AE75" s="1"/>
      <c r="AF75" s="1"/>
      <c r="AG75" s="1"/>
      <c r="AH75" s="1"/>
      <c r="AI75" s="1"/>
      <c r="AJ75" s="1"/>
      <c r="AK75" s="1"/>
      <c r="AL75" s="1"/>
      <c r="AM75" s="1"/>
      <c r="AN75" s="1"/>
    </row>
    <row r="76" spans="1:40">
      <c r="A76" s="3"/>
      <c r="B76" s="2"/>
      <c r="C76" s="2"/>
      <c r="D76"/>
    </row>
    <row r="77" spans="1:40" ht="13" thickBot="1">
      <c r="A77" s="3"/>
      <c r="B77" s="2"/>
      <c r="C77" s="2"/>
      <c r="D77"/>
    </row>
    <row r="78" spans="1:40" ht="19" thickBot="1">
      <c r="A78" s="464"/>
      <c r="B78" s="464"/>
      <c r="C78" s="464"/>
      <c r="D78" s="87" t="s">
        <v>87</v>
      </c>
      <c r="E78" s="363">
        <v>0</v>
      </c>
      <c r="F78" s="88" t="s">
        <v>8</v>
      </c>
      <c r="G78" s="89">
        <f>+D$4</f>
        <v>0</v>
      </c>
      <c r="H78" s="463" t="s">
        <v>9</v>
      </c>
      <c r="I78" s="463"/>
      <c r="J78" s="463"/>
      <c r="K78" s="90">
        <f>+D$11</f>
        <v>0</v>
      </c>
      <c r="L78" s="10"/>
    </row>
    <row r="79" spans="1:40" ht="49.5" customHeight="1" thickBot="1">
      <c r="A79" s="456" t="str">
        <f>+B34</f>
        <v>Mass</v>
      </c>
      <c r="B79" s="457"/>
      <c r="C79" s="458"/>
      <c r="D79" s="166" t="s">
        <v>13</v>
      </c>
      <c r="E79" s="164" t="s">
        <v>14</v>
      </c>
      <c r="F79" s="121" t="str">
        <f>+B$14</f>
        <v>terms</v>
      </c>
      <c r="G79" s="121" t="str">
        <f>+B$17</f>
        <v>G&amp;A  (damages included)</v>
      </c>
      <c r="H79" s="121" t="str">
        <f>+B$18</f>
        <v>Distribution &amp; Warehousing</v>
      </c>
      <c r="I79" s="121" t="str">
        <f>+B$19</f>
        <v>Marketing (retailer)</v>
      </c>
      <c r="J79" s="121" t="str">
        <f>+B$20</f>
        <v>Marketing (consumer)</v>
      </c>
      <c r="K79" s="121" t="str">
        <f>+B$21</f>
        <v>Sales Commission</v>
      </c>
      <c r="L79" s="121" t="str">
        <f>+B$22</f>
        <v>Other</v>
      </c>
      <c r="M79" s="121" t="str">
        <f>+B$13</f>
        <v xml:space="preserve">Base MFR Cost/Unit </v>
      </c>
      <c r="N79" s="165" t="str">
        <f>+B$24</f>
        <v>Total Cost of Goods</v>
      </c>
      <c r="O79" s="160" t="s">
        <v>72</v>
      </c>
      <c r="P79" s="161" t="s">
        <v>12</v>
      </c>
    </row>
    <row r="80" spans="1:40" ht="19" thickBot="1">
      <c r="A80" s="91"/>
      <c r="B80" s="28" t="s">
        <v>37</v>
      </c>
      <c r="C80" s="15" t="s">
        <v>2</v>
      </c>
      <c r="D80" s="447">
        <f>SUM(D82:D90)</f>
        <v>0</v>
      </c>
      <c r="E80" s="449">
        <f>SUM(E82:E90)</f>
        <v>0</v>
      </c>
      <c r="F80" s="308">
        <f>+D$14</f>
        <v>0</v>
      </c>
      <c r="G80" s="309">
        <f>+D$17</f>
        <v>0</v>
      </c>
      <c r="H80" s="310">
        <f>+D$18</f>
        <v>0</v>
      </c>
      <c r="I80" s="310">
        <f>+D$19</f>
        <v>0</v>
      </c>
      <c r="J80" s="310">
        <f>+D$20</f>
        <v>0</v>
      </c>
      <c r="K80" s="309">
        <f>+D$21</f>
        <v>0</v>
      </c>
      <c r="L80" s="310">
        <f>+D$22</f>
        <v>0</v>
      </c>
      <c r="M80" s="311">
        <f>+D$13</f>
        <v>0</v>
      </c>
      <c r="N80" s="312">
        <f>+D$24</f>
        <v>0</v>
      </c>
      <c r="O80" s="313">
        <f>+D$26</f>
        <v>0</v>
      </c>
      <c r="P80" s="322"/>
    </row>
    <row r="81" spans="1:19" ht="21" thickBot="1">
      <c r="A81" s="92" t="s">
        <v>1</v>
      </c>
      <c r="B81" s="173" t="s">
        <v>0</v>
      </c>
      <c r="C81" s="176">
        <f>SUM(C82:C89)</f>
        <v>0</v>
      </c>
      <c r="D81" s="448"/>
      <c r="E81" s="450"/>
      <c r="F81" s="316">
        <f t="shared" ref="F81:O81" si="27">SUM(F82:F90)</f>
        <v>0</v>
      </c>
      <c r="G81" s="317">
        <f t="shared" si="27"/>
        <v>0</v>
      </c>
      <c r="H81" s="317">
        <f t="shared" si="27"/>
        <v>0</v>
      </c>
      <c r="I81" s="317">
        <f t="shared" si="27"/>
        <v>0</v>
      </c>
      <c r="J81" s="317">
        <f t="shared" si="27"/>
        <v>0</v>
      </c>
      <c r="K81" s="317">
        <f t="shared" si="27"/>
        <v>0</v>
      </c>
      <c r="L81" s="317">
        <f t="shared" si="27"/>
        <v>0</v>
      </c>
      <c r="M81" s="318">
        <f t="shared" si="27"/>
        <v>0</v>
      </c>
      <c r="N81" s="319">
        <f t="shared" si="27"/>
        <v>0</v>
      </c>
      <c r="O81" s="320">
        <f t="shared" si="27"/>
        <v>0</v>
      </c>
      <c r="P81" s="323" t="e">
        <f>+O81/E80</f>
        <v>#DIV/0!</v>
      </c>
      <c r="Q81" s="8"/>
      <c r="R81" s="8"/>
    </row>
    <row r="82" spans="1:19" ht="15">
      <c r="A82" s="372"/>
      <c r="B82" s="373"/>
      <c r="C82" s="374"/>
      <c r="D82" s="181">
        <f t="shared" ref="D82:D90" si="28">+$E$78*C82*52*$D$28</f>
        <v>0</v>
      </c>
      <c r="E82" s="182">
        <f t="shared" ref="E82:E90" si="29">+D82*$K$78</f>
        <v>0</v>
      </c>
      <c r="F82" s="183">
        <f t="shared" ref="F82:M90" si="30">+$D82*F$80</f>
        <v>0</v>
      </c>
      <c r="G82" s="184">
        <f t="shared" si="30"/>
        <v>0</v>
      </c>
      <c r="H82" s="184">
        <f t="shared" si="30"/>
        <v>0</v>
      </c>
      <c r="I82" s="184">
        <f t="shared" si="30"/>
        <v>0</v>
      </c>
      <c r="J82" s="184">
        <f t="shared" si="30"/>
        <v>0</v>
      </c>
      <c r="K82" s="184">
        <f t="shared" si="30"/>
        <v>0</v>
      </c>
      <c r="L82" s="184">
        <f t="shared" si="30"/>
        <v>0</v>
      </c>
      <c r="M82" s="182">
        <f t="shared" si="30"/>
        <v>0</v>
      </c>
      <c r="N82" s="321">
        <f t="shared" ref="N82:N90" si="31">SUM(F82:M82)</f>
        <v>0</v>
      </c>
      <c r="O82" s="182">
        <f t="shared" ref="O82:O90" si="32">+E82-N82</f>
        <v>0</v>
      </c>
      <c r="P82" s="179" t="e">
        <f t="shared" ref="P82:P90" si="33">+O82/E82</f>
        <v>#DIV/0!</v>
      </c>
      <c r="Q82" s="1"/>
      <c r="R82" s="1"/>
    </row>
    <row r="83" spans="1:19" ht="15">
      <c r="A83" s="375"/>
      <c r="B83" s="376"/>
      <c r="C83" s="377"/>
      <c r="D83" s="195">
        <f t="shared" si="28"/>
        <v>0</v>
      </c>
      <c r="E83" s="185">
        <f t="shared" si="29"/>
        <v>0</v>
      </c>
      <c r="F83" s="186">
        <f t="shared" si="30"/>
        <v>0</v>
      </c>
      <c r="G83" s="187">
        <f t="shared" si="30"/>
        <v>0</v>
      </c>
      <c r="H83" s="187">
        <f t="shared" si="30"/>
        <v>0</v>
      </c>
      <c r="I83" s="187">
        <f t="shared" si="30"/>
        <v>0</v>
      </c>
      <c r="J83" s="187">
        <f t="shared" si="30"/>
        <v>0</v>
      </c>
      <c r="K83" s="187">
        <f t="shared" si="30"/>
        <v>0</v>
      </c>
      <c r="L83" s="187">
        <f t="shared" si="30"/>
        <v>0</v>
      </c>
      <c r="M83" s="185">
        <f t="shared" si="30"/>
        <v>0</v>
      </c>
      <c r="N83" s="236">
        <f t="shared" si="31"/>
        <v>0</v>
      </c>
      <c r="O83" s="185">
        <f t="shared" si="32"/>
        <v>0</v>
      </c>
      <c r="P83" s="179" t="e">
        <f t="shared" si="33"/>
        <v>#DIV/0!</v>
      </c>
      <c r="Q83" s="1"/>
      <c r="R83" s="1"/>
    </row>
    <row r="84" spans="1:19" ht="15">
      <c r="A84" s="375"/>
      <c r="B84" s="376"/>
      <c r="C84" s="377"/>
      <c r="D84" s="195">
        <f t="shared" si="28"/>
        <v>0</v>
      </c>
      <c r="E84" s="185">
        <f t="shared" si="29"/>
        <v>0</v>
      </c>
      <c r="F84" s="186">
        <f t="shared" si="30"/>
        <v>0</v>
      </c>
      <c r="G84" s="187">
        <f t="shared" si="30"/>
        <v>0</v>
      </c>
      <c r="H84" s="187">
        <f t="shared" si="30"/>
        <v>0</v>
      </c>
      <c r="I84" s="187">
        <f t="shared" si="30"/>
        <v>0</v>
      </c>
      <c r="J84" s="187">
        <f t="shared" si="30"/>
        <v>0</v>
      </c>
      <c r="K84" s="187">
        <f t="shared" si="30"/>
        <v>0</v>
      </c>
      <c r="L84" s="187">
        <f t="shared" si="30"/>
        <v>0</v>
      </c>
      <c r="M84" s="185">
        <f t="shared" si="30"/>
        <v>0</v>
      </c>
      <c r="N84" s="236">
        <f t="shared" si="31"/>
        <v>0</v>
      </c>
      <c r="O84" s="185">
        <f t="shared" si="32"/>
        <v>0</v>
      </c>
      <c r="P84" s="179" t="e">
        <f t="shared" si="33"/>
        <v>#DIV/0!</v>
      </c>
      <c r="Q84" s="1"/>
      <c r="R84" s="1"/>
    </row>
    <row r="85" spans="1:19" ht="15">
      <c r="A85" s="375"/>
      <c r="B85" s="376"/>
      <c r="C85" s="377"/>
      <c r="D85" s="195">
        <f t="shared" si="28"/>
        <v>0</v>
      </c>
      <c r="E85" s="185">
        <f t="shared" si="29"/>
        <v>0</v>
      </c>
      <c r="F85" s="186">
        <f t="shared" si="30"/>
        <v>0</v>
      </c>
      <c r="G85" s="187">
        <f t="shared" si="30"/>
        <v>0</v>
      </c>
      <c r="H85" s="187">
        <f t="shared" si="30"/>
        <v>0</v>
      </c>
      <c r="I85" s="187">
        <f t="shared" si="30"/>
        <v>0</v>
      </c>
      <c r="J85" s="187">
        <f t="shared" si="30"/>
        <v>0</v>
      </c>
      <c r="K85" s="187">
        <f t="shared" si="30"/>
        <v>0</v>
      </c>
      <c r="L85" s="187">
        <f t="shared" si="30"/>
        <v>0</v>
      </c>
      <c r="M85" s="185">
        <f t="shared" si="30"/>
        <v>0</v>
      </c>
      <c r="N85" s="236">
        <f t="shared" si="31"/>
        <v>0</v>
      </c>
      <c r="O85" s="185">
        <f t="shared" si="32"/>
        <v>0</v>
      </c>
      <c r="P85" s="179" t="e">
        <f t="shared" si="33"/>
        <v>#DIV/0!</v>
      </c>
      <c r="Q85" s="1"/>
      <c r="R85" s="1"/>
    </row>
    <row r="86" spans="1:19" ht="15">
      <c r="A86" s="375"/>
      <c r="B86" s="376"/>
      <c r="C86" s="377"/>
      <c r="D86" s="195">
        <f t="shared" si="28"/>
        <v>0</v>
      </c>
      <c r="E86" s="185">
        <f t="shared" si="29"/>
        <v>0</v>
      </c>
      <c r="F86" s="186">
        <f t="shared" si="30"/>
        <v>0</v>
      </c>
      <c r="G86" s="187">
        <f t="shared" si="30"/>
        <v>0</v>
      </c>
      <c r="H86" s="187">
        <f t="shared" si="30"/>
        <v>0</v>
      </c>
      <c r="I86" s="187">
        <f t="shared" si="30"/>
        <v>0</v>
      </c>
      <c r="J86" s="187">
        <f t="shared" si="30"/>
        <v>0</v>
      </c>
      <c r="K86" s="187">
        <f t="shared" si="30"/>
        <v>0</v>
      </c>
      <c r="L86" s="187">
        <f t="shared" si="30"/>
        <v>0</v>
      </c>
      <c r="M86" s="185">
        <f t="shared" si="30"/>
        <v>0</v>
      </c>
      <c r="N86" s="236">
        <f t="shared" si="31"/>
        <v>0</v>
      </c>
      <c r="O86" s="185">
        <f t="shared" si="32"/>
        <v>0</v>
      </c>
      <c r="P86" s="179" t="e">
        <f t="shared" si="33"/>
        <v>#DIV/0!</v>
      </c>
      <c r="Q86" s="1"/>
      <c r="R86" s="1"/>
    </row>
    <row r="87" spans="1:19" ht="15">
      <c r="A87" s="375"/>
      <c r="B87" s="376"/>
      <c r="C87" s="377"/>
      <c r="D87" s="195">
        <f t="shared" si="28"/>
        <v>0</v>
      </c>
      <c r="E87" s="185">
        <f t="shared" si="29"/>
        <v>0</v>
      </c>
      <c r="F87" s="186">
        <f t="shared" si="30"/>
        <v>0</v>
      </c>
      <c r="G87" s="187">
        <f t="shared" si="30"/>
        <v>0</v>
      </c>
      <c r="H87" s="187">
        <f t="shared" si="30"/>
        <v>0</v>
      </c>
      <c r="I87" s="187">
        <f t="shared" si="30"/>
        <v>0</v>
      </c>
      <c r="J87" s="187">
        <f t="shared" si="30"/>
        <v>0</v>
      </c>
      <c r="K87" s="187">
        <f t="shared" si="30"/>
        <v>0</v>
      </c>
      <c r="L87" s="187">
        <f t="shared" si="30"/>
        <v>0</v>
      </c>
      <c r="M87" s="185">
        <f t="shared" si="30"/>
        <v>0</v>
      </c>
      <c r="N87" s="236">
        <f t="shared" si="31"/>
        <v>0</v>
      </c>
      <c r="O87" s="185">
        <f t="shared" si="32"/>
        <v>0</v>
      </c>
      <c r="P87" s="179" t="e">
        <f t="shared" si="33"/>
        <v>#DIV/0!</v>
      </c>
      <c r="Q87" s="1"/>
      <c r="R87" s="1"/>
    </row>
    <row r="88" spans="1:19" ht="15">
      <c r="A88" s="375"/>
      <c r="B88" s="376"/>
      <c r="C88" s="377"/>
      <c r="D88" s="195">
        <f t="shared" si="28"/>
        <v>0</v>
      </c>
      <c r="E88" s="185">
        <f t="shared" si="29"/>
        <v>0</v>
      </c>
      <c r="F88" s="186">
        <f t="shared" si="30"/>
        <v>0</v>
      </c>
      <c r="G88" s="187">
        <f t="shared" si="30"/>
        <v>0</v>
      </c>
      <c r="H88" s="187">
        <f t="shared" si="30"/>
        <v>0</v>
      </c>
      <c r="I88" s="187">
        <f t="shared" si="30"/>
        <v>0</v>
      </c>
      <c r="J88" s="187">
        <f t="shared" si="30"/>
        <v>0</v>
      </c>
      <c r="K88" s="187">
        <f t="shared" si="30"/>
        <v>0</v>
      </c>
      <c r="L88" s="187">
        <f t="shared" si="30"/>
        <v>0</v>
      </c>
      <c r="M88" s="185">
        <f t="shared" si="30"/>
        <v>0</v>
      </c>
      <c r="N88" s="236">
        <f t="shared" si="31"/>
        <v>0</v>
      </c>
      <c r="O88" s="185">
        <f t="shared" si="32"/>
        <v>0</v>
      </c>
      <c r="P88" s="179" t="e">
        <f t="shared" si="33"/>
        <v>#DIV/0!</v>
      </c>
      <c r="Q88" s="1"/>
      <c r="R88" s="1"/>
    </row>
    <row r="89" spans="1:19" ht="15">
      <c r="A89" s="375"/>
      <c r="B89" s="376"/>
      <c r="C89" s="377"/>
      <c r="D89" s="195">
        <f t="shared" si="28"/>
        <v>0</v>
      </c>
      <c r="E89" s="185">
        <f t="shared" si="29"/>
        <v>0</v>
      </c>
      <c r="F89" s="186">
        <f t="shared" si="30"/>
        <v>0</v>
      </c>
      <c r="G89" s="187">
        <f t="shared" si="30"/>
        <v>0</v>
      </c>
      <c r="H89" s="187">
        <f t="shared" si="30"/>
        <v>0</v>
      </c>
      <c r="I89" s="187">
        <f t="shared" si="30"/>
        <v>0</v>
      </c>
      <c r="J89" s="187">
        <f t="shared" si="30"/>
        <v>0</v>
      </c>
      <c r="K89" s="187">
        <f t="shared" si="30"/>
        <v>0</v>
      </c>
      <c r="L89" s="187">
        <f t="shared" si="30"/>
        <v>0</v>
      </c>
      <c r="M89" s="185">
        <f t="shared" si="30"/>
        <v>0</v>
      </c>
      <c r="N89" s="236">
        <f t="shared" si="31"/>
        <v>0</v>
      </c>
      <c r="O89" s="185">
        <f t="shared" si="32"/>
        <v>0</v>
      </c>
      <c r="P89" s="179" t="e">
        <f t="shared" si="33"/>
        <v>#DIV/0!</v>
      </c>
      <c r="Q89" s="1"/>
      <c r="R89" s="1"/>
    </row>
    <row r="90" spans="1:19" ht="16" thickBot="1">
      <c r="A90" s="378"/>
      <c r="B90" s="379"/>
      <c r="C90" s="380"/>
      <c r="D90" s="198">
        <f t="shared" si="28"/>
        <v>0</v>
      </c>
      <c r="E90" s="189">
        <f t="shared" si="29"/>
        <v>0</v>
      </c>
      <c r="F90" s="190">
        <f t="shared" si="30"/>
        <v>0</v>
      </c>
      <c r="G90" s="191">
        <f t="shared" si="30"/>
        <v>0</v>
      </c>
      <c r="H90" s="191">
        <f t="shared" si="30"/>
        <v>0</v>
      </c>
      <c r="I90" s="191">
        <f t="shared" si="30"/>
        <v>0</v>
      </c>
      <c r="J90" s="191">
        <f t="shared" si="30"/>
        <v>0</v>
      </c>
      <c r="K90" s="191">
        <f t="shared" si="30"/>
        <v>0</v>
      </c>
      <c r="L90" s="191">
        <f t="shared" si="30"/>
        <v>0</v>
      </c>
      <c r="M90" s="189">
        <f t="shared" si="30"/>
        <v>0</v>
      </c>
      <c r="N90" s="237">
        <f t="shared" si="31"/>
        <v>0</v>
      </c>
      <c r="O90" s="189">
        <f t="shared" si="32"/>
        <v>0</v>
      </c>
      <c r="P90" s="180" t="e">
        <f t="shared" si="33"/>
        <v>#DIV/0!</v>
      </c>
      <c r="Q90" s="1"/>
      <c r="R90" s="1"/>
    </row>
    <row r="91" spans="1:19">
      <c r="A91" s="3"/>
      <c r="B91" s="2"/>
      <c r="C91" s="2"/>
      <c r="D91"/>
    </row>
    <row r="92" spans="1:19" ht="13" thickBot="1">
      <c r="A92" s="3"/>
      <c r="B92" s="2"/>
      <c r="C92" s="2"/>
      <c r="D92"/>
    </row>
    <row r="93" spans="1:19" ht="19" thickBot="1">
      <c r="A93" s="464"/>
      <c r="B93" s="464"/>
      <c r="C93" s="464"/>
      <c r="D93" s="87" t="s">
        <v>87</v>
      </c>
      <c r="E93" s="363">
        <v>0</v>
      </c>
      <c r="F93" s="88" t="s">
        <v>8</v>
      </c>
      <c r="G93" s="89">
        <f>+D$4</f>
        <v>0</v>
      </c>
      <c r="H93" s="463" t="s">
        <v>9</v>
      </c>
      <c r="I93" s="463"/>
      <c r="J93" s="463"/>
      <c r="K93" s="90">
        <f>+D$11</f>
        <v>0</v>
      </c>
      <c r="L93" s="10"/>
    </row>
    <row r="94" spans="1:19" ht="50.25" customHeight="1" thickBot="1">
      <c r="A94" s="456" t="str">
        <f>+B35</f>
        <v>Drug</v>
      </c>
      <c r="B94" s="457"/>
      <c r="C94" s="458"/>
      <c r="D94" s="166" t="s">
        <v>13</v>
      </c>
      <c r="E94" s="164" t="s">
        <v>14</v>
      </c>
      <c r="F94" s="121" t="str">
        <f>+B$14</f>
        <v>terms</v>
      </c>
      <c r="G94" s="121" t="str">
        <f>+B$17</f>
        <v>G&amp;A  (damages included)</v>
      </c>
      <c r="H94" s="121" t="str">
        <f>+B$18</f>
        <v>Distribution &amp; Warehousing</v>
      </c>
      <c r="I94" s="121" t="str">
        <f>+B$19</f>
        <v>Marketing (retailer)</v>
      </c>
      <c r="J94" s="121" t="str">
        <f>+B$20</f>
        <v>Marketing (consumer)</v>
      </c>
      <c r="K94" s="121" t="str">
        <f>+B$21</f>
        <v>Sales Commission</v>
      </c>
      <c r="L94" s="121" t="str">
        <f>+B$22</f>
        <v>Other</v>
      </c>
      <c r="M94" s="121" t="str">
        <f>+B$13</f>
        <v xml:space="preserve">Base MFR Cost/Unit </v>
      </c>
      <c r="N94" s="165" t="str">
        <f>+B$24</f>
        <v>Total Cost of Goods</v>
      </c>
      <c r="O94" s="160" t="s">
        <v>72</v>
      </c>
      <c r="P94" s="161" t="s">
        <v>12</v>
      </c>
    </row>
    <row r="95" spans="1:19" ht="19" thickBot="1">
      <c r="A95" s="30"/>
      <c r="B95" s="31"/>
      <c r="C95" s="58" t="s">
        <v>2</v>
      </c>
      <c r="D95" s="447">
        <f>SUM(D97:D105)</f>
        <v>0</v>
      </c>
      <c r="E95" s="449">
        <f>SUM(E97:E105)</f>
        <v>0</v>
      </c>
      <c r="F95" s="308">
        <f>+D$14</f>
        <v>0</v>
      </c>
      <c r="G95" s="309">
        <f>+D$17</f>
        <v>0</v>
      </c>
      <c r="H95" s="310">
        <f>+D$18</f>
        <v>0</v>
      </c>
      <c r="I95" s="310">
        <f>+D$19</f>
        <v>0</v>
      </c>
      <c r="J95" s="310">
        <f>+D$20</f>
        <v>0</v>
      </c>
      <c r="K95" s="309">
        <f>+D$21</f>
        <v>0</v>
      </c>
      <c r="L95" s="310">
        <f>+D$22</f>
        <v>0</v>
      </c>
      <c r="M95" s="311">
        <f>+D$13</f>
        <v>0</v>
      </c>
      <c r="N95" s="312">
        <f>+D$24</f>
        <v>0</v>
      </c>
      <c r="O95" s="313">
        <f>+D$26</f>
        <v>0</v>
      </c>
      <c r="P95" s="325"/>
    </row>
    <row r="96" spans="1:19" ht="21" thickBot="1">
      <c r="A96" s="94" t="s">
        <v>1</v>
      </c>
      <c r="B96" s="174" t="s">
        <v>0</v>
      </c>
      <c r="C96" s="177">
        <f>SUM(C97:C105)</f>
        <v>0</v>
      </c>
      <c r="D96" s="448"/>
      <c r="E96" s="450"/>
      <c r="F96" s="316">
        <f t="shared" ref="F96:O96" si="34">SUM(F97:F105)</f>
        <v>0</v>
      </c>
      <c r="G96" s="316">
        <f t="shared" si="34"/>
        <v>0</v>
      </c>
      <c r="H96" s="316">
        <f t="shared" si="34"/>
        <v>0</v>
      </c>
      <c r="I96" s="316">
        <f t="shared" si="34"/>
        <v>0</v>
      </c>
      <c r="J96" s="316">
        <f t="shared" si="34"/>
        <v>0</v>
      </c>
      <c r="K96" s="316">
        <f t="shared" si="34"/>
        <v>0</v>
      </c>
      <c r="L96" s="316">
        <f t="shared" si="34"/>
        <v>0</v>
      </c>
      <c r="M96" s="324">
        <f t="shared" si="34"/>
        <v>0</v>
      </c>
      <c r="N96" s="319">
        <f t="shared" si="34"/>
        <v>0</v>
      </c>
      <c r="O96" s="320">
        <f t="shared" si="34"/>
        <v>0</v>
      </c>
      <c r="P96" s="326" t="e">
        <f>+O96/E95</f>
        <v>#DIV/0!</v>
      </c>
      <c r="Q96" s="8"/>
      <c r="R96" s="8"/>
      <c r="S96" s="8"/>
    </row>
    <row r="97" spans="1:41" ht="15">
      <c r="A97" s="366"/>
      <c r="B97" s="373"/>
      <c r="C97" s="366"/>
      <c r="D97" s="181">
        <f t="shared" ref="D97:D105" si="35">+$E$93*C97*52*$D$28</f>
        <v>0</v>
      </c>
      <c r="E97" s="182">
        <f t="shared" ref="E97:E105" si="36">+D97*$K$93</f>
        <v>0</v>
      </c>
      <c r="F97" s="183">
        <f t="shared" ref="F97:M105" si="37">+$D97*F$95</f>
        <v>0</v>
      </c>
      <c r="G97" s="184">
        <f t="shared" si="37"/>
        <v>0</v>
      </c>
      <c r="H97" s="184">
        <f t="shared" si="37"/>
        <v>0</v>
      </c>
      <c r="I97" s="184">
        <f t="shared" si="37"/>
        <v>0</v>
      </c>
      <c r="J97" s="184">
        <f t="shared" si="37"/>
        <v>0</v>
      </c>
      <c r="K97" s="184">
        <f t="shared" si="37"/>
        <v>0</v>
      </c>
      <c r="L97" s="184">
        <f t="shared" si="37"/>
        <v>0</v>
      </c>
      <c r="M97" s="192">
        <f t="shared" si="37"/>
        <v>0</v>
      </c>
      <c r="N97" s="321">
        <f t="shared" ref="N97:N105" si="38">SUM(F97:M97)</f>
        <v>0</v>
      </c>
      <c r="O97" s="193">
        <f t="shared" ref="O97:O105" si="39">+E97-N97</f>
        <v>0</v>
      </c>
      <c r="P97" s="194" t="e">
        <f t="shared" ref="P97:P105" si="40">+O97/E97</f>
        <v>#DIV/0!</v>
      </c>
      <c r="Q97" s="1"/>
      <c r="R97" s="1"/>
      <c r="S97" s="1"/>
    </row>
    <row r="98" spans="1:41" ht="15">
      <c r="A98" s="369"/>
      <c r="B98" s="376"/>
      <c r="C98" s="369"/>
      <c r="D98" s="195">
        <f t="shared" si="35"/>
        <v>0</v>
      </c>
      <c r="E98" s="185">
        <f t="shared" si="36"/>
        <v>0</v>
      </c>
      <c r="F98" s="186">
        <f t="shared" si="37"/>
        <v>0</v>
      </c>
      <c r="G98" s="187">
        <f t="shared" si="37"/>
        <v>0</v>
      </c>
      <c r="H98" s="187">
        <f t="shared" si="37"/>
        <v>0</v>
      </c>
      <c r="I98" s="187">
        <f t="shared" si="37"/>
        <v>0</v>
      </c>
      <c r="J98" s="187">
        <f t="shared" si="37"/>
        <v>0</v>
      </c>
      <c r="K98" s="187">
        <f t="shared" si="37"/>
        <v>0</v>
      </c>
      <c r="L98" s="187">
        <f t="shared" si="37"/>
        <v>0</v>
      </c>
      <c r="M98" s="196">
        <f t="shared" si="37"/>
        <v>0</v>
      </c>
      <c r="N98" s="236">
        <f t="shared" si="38"/>
        <v>0</v>
      </c>
      <c r="O98" s="197">
        <f t="shared" si="39"/>
        <v>0</v>
      </c>
      <c r="P98" s="179" t="e">
        <f t="shared" si="40"/>
        <v>#DIV/0!</v>
      </c>
      <c r="Q98" s="1"/>
      <c r="R98" s="1"/>
      <c r="S98" s="1"/>
    </row>
    <row r="99" spans="1:41" ht="15">
      <c r="A99" s="369"/>
      <c r="B99" s="376"/>
      <c r="C99" s="369"/>
      <c r="D99" s="195">
        <f t="shared" si="35"/>
        <v>0</v>
      </c>
      <c r="E99" s="185">
        <f t="shared" si="36"/>
        <v>0</v>
      </c>
      <c r="F99" s="186">
        <f t="shared" si="37"/>
        <v>0</v>
      </c>
      <c r="G99" s="187">
        <f t="shared" si="37"/>
        <v>0</v>
      </c>
      <c r="H99" s="187">
        <f t="shared" si="37"/>
        <v>0</v>
      </c>
      <c r="I99" s="187">
        <f t="shared" si="37"/>
        <v>0</v>
      </c>
      <c r="J99" s="187">
        <f t="shared" si="37"/>
        <v>0</v>
      </c>
      <c r="K99" s="187">
        <f t="shared" si="37"/>
        <v>0</v>
      </c>
      <c r="L99" s="187">
        <f t="shared" si="37"/>
        <v>0</v>
      </c>
      <c r="M99" s="196">
        <f t="shared" si="37"/>
        <v>0</v>
      </c>
      <c r="N99" s="236">
        <f t="shared" si="38"/>
        <v>0</v>
      </c>
      <c r="O99" s="197">
        <f t="shared" si="39"/>
        <v>0</v>
      </c>
      <c r="P99" s="179" t="e">
        <f t="shared" si="40"/>
        <v>#DIV/0!</v>
      </c>
      <c r="Q99" s="1"/>
      <c r="R99" s="1"/>
      <c r="S99" s="1"/>
    </row>
    <row r="100" spans="1:41" ht="15">
      <c r="A100" s="369"/>
      <c r="B100" s="376"/>
      <c r="C100" s="369"/>
      <c r="D100" s="195">
        <f t="shared" si="35"/>
        <v>0</v>
      </c>
      <c r="E100" s="185">
        <f t="shared" si="36"/>
        <v>0</v>
      </c>
      <c r="F100" s="186">
        <f t="shared" si="37"/>
        <v>0</v>
      </c>
      <c r="G100" s="187">
        <f t="shared" si="37"/>
        <v>0</v>
      </c>
      <c r="H100" s="187">
        <f t="shared" si="37"/>
        <v>0</v>
      </c>
      <c r="I100" s="187">
        <f t="shared" si="37"/>
        <v>0</v>
      </c>
      <c r="J100" s="187">
        <f t="shared" si="37"/>
        <v>0</v>
      </c>
      <c r="K100" s="187">
        <f t="shared" si="37"/>
        <v>0</v>
      </c>
      <c r="L100" s="187">
        <f t="shared" si="37"/>
        <v>0</v>
      </c>
      <c r="M100" s="196">
        <f t="shared" si="37"/>
        <v>0</v>
      </c>
      <c r="N100" s="236">
        <f t="shared" si="38"/>
        <v>0</v>
      </c>
      <c r="O100" s="197">
        <f t="shared" si="39"/>
        <v>0</v>
      </c>
      <c r="P100" s="179" t="e">
        <f t="shared" si="40"/>
        <v>#DIV/0!</v>
      </c>
      <c r="Q100" s="1"/>
      <c r="R100" s="1"/>
      <c r="S100" s="1"/>
    </row>
    <row r="101" spans="1:41" ht="15">
      <c r="A101" s="369"/>
      <c r="B101" s="376"/>
      <c r="C101" s="369"/>
      <c r="D101" s="195">
        <f t="shared" si="35"/>
        <v>0</v>
      </c>
      <c r="E101" s="185">
        <f t="shared" si="36"/>
        <v>0</v>
      </c>
      <c r="F101" s="186">
        <f t="shared" si="37"/>
        <v>0</v>
      </c>
      <c r="G101" s="187">
        <f t="shared" si="37"/>
        <v>0</v>
      </c>
      <c r="H101" s="187">
        <f t="shared" si="37"/>
        <v>0</v>
      </c>
      <c r="I101" s="187">
        <f t="shared" si="37"/>
        <v>0</v>
      </c>
      <c r="J101" s="187">
        <f t="shared" si="37"/>
        <v>0</v>
      </c>
      <c r="K101" s="187">
        <f t="shared" si="37"/>
        <v>0</v>
      </c>
      <c r="L101" s="187">
        <f t="shared" si="37"/>
        <v>0</v>
      </c>
      <c r="M101" s="196">
        <f t="shared" si="37"/>
        <v>0</v>
      </c>
      <c r="N101" s="236">
        <f t="shared" si="38"/>
        <v>0</v>
      </c>
      <c r="O101" s="197">
        <f t="shared" si="39"/>
        <v>0</v>
      </c>
      <c r="P101" s="179" t="e">
        <f t="shared" si="40"/>
        <v>#DIV/0!</v>
      </c>
      <c r="Q101" s="1"/>
      <c r="R101" s="1"/>
      <c r="S101" s="1"/>
    </row>
    <row r="102" spans="1:41" ht="15">
      <c r="A102" s="369"/>
      <c r="B102" s="376"/>
      <c r="C102" s="369"/>
      <c r="D102" s="195">
        <f t="shared" si="35"/>
        <v>0</v>
      </c>
      <c r="E102" s="185">
        <f t="shared" si="36"/>
        <v>0</v>
      </c>
      <c r="F102" s="186">
        <f t="shared" si="37"/>
        <v>0</v>
      </c>
      <c r="G102" s="187">
        <f t="shared" si="37"/>
        <v>0</v>
      </c>
      <c r="H102" s="187">
        <f t="shared" si="37"/>
        <v>0</v>
      </c>
      <c r="I102" s="187">
        <f t="shared" si="37"/>
        <v>0</v>
      </c>
      <c r="J102" s="187">
        <f t="shared" si="37"/>
        <v>0</v>
      </c>
      <c r="K102" s="187">
        <f t="shared" si="37"/>
        <v>0</v>
      </c>
      <c r="L102" s="187">
        <f t="shared" si="37"/>
        <v>0</v>
      </c>
      <c r="M102" s="196">
        <f t="shared" si="37"/>
        <v>0</v>
      </c>
      <c r="N102" s="236">
        <f t="shared" si="38"/>
        <v>0</v>
      </c>
      <c r="O102" s="197">
        <f t="shared" si="39"/>
        <v>0</v>
      </c>
      <c r="P102" s="179" t="e">
        <f t="shared" si="40"/>
        <v>#DIV/0!</v>
      </c>
      <c r="Q102" s="1"/>
      <c r="R102" s="1"/>
      <c r="S102" s="1"/>
    </row>
    <row r="103" spans="1:41" ht="15">
      <c r="A103" s="369"/>
      <c r="B103" s="376"/>
      <c r="C103" s="369"/>
      <c r="D103" s="195">
        <f t="shared" si="35"/>
        <v>0</v>
      </c>
      <c r="E103" s="185">
        <f t="shared" si="36"/>
        <v>0</v>
      </c>
      <c r="F103" s="186">
        <f t="shared" si="37"/>
        <v>0</v>
      </c>
      <c r="G103" s="187">
        <f t="shared" si="37"/>
        <v>0</v>
      </c>
      <c r="H103" s="187">
        <f t="shared" si="37"/>
        <v>0</v>
      </c>
      <c r="I103" s="187">
        <f t="shared" si="37"/>
        <v>0</v>
      </c>
      <c r="J103" s="187">
        <f t="shared" si="37"/>
        <v>0</v>
      </c>
      <c r="K103" s="187">
        <f t="shared" si="37"/>
        <v>0</v>
      </c>
      <c r="L103" s="187">
        <f t="shared" si="37"/>
        <v>0</v>
      </c>
      <c r="M103" s="196">
        <f t="shared" si="37"/>
        <v>0</v>
      </c>
      <c r="N103" s="236">
        <f t="shared" si="38"/>
        <v>0</v>
      </c>
      <c r="O103" s="197">
        <f t="shared" si="39"/>
        <v>0</v>
      </c>
      <c r="P103" s="179" t="e">
        <f t="shared" si="40"/>
        <v>#DIV/0!</v>
      </c>
      <c r="Q103" s="1"/>
      <c r="R103" s="1"/>
      <c r="S103" s="1"/>
    </row>
    <row r="104" spans="1:41" ht="15">
      <c r="A104" s="369"/>
      <c r="B104" s="376"/>
      <c r="C104" s="369"/>
      <c r="D104" s="195">
        <f t="shared" si="35"/>
        <v>0</v>
      </c>
      <c r="E104" s="185">
        <f t="shared" si="36"/>
        <v>0</v>
      </c>
      <c r="F104" s="186">
        <f t="shared" si="37"/>
        <v>0</v>
      </c>
      <c r="G104" s="187">
        <f t="shared" si="37"/>
        <v>0</v>
      </c>
      <c r="H104" s="187">
        <f t="shared" si="37"/>
        <v>0</v>
      </c>
      <c r="I104" s="187">
        <f t="shared" si="37"/>
        <v>0</v>
      </c>
      <c r="J104" s="187">
        <f t="shared" si="37"/>
        <v>0</v>
      </c>
      <c r="K104" s="187">
        <f t="shared" si="37"/>
        <v>0</v>
      </c>
      <c r="L104" s="187">
        <f t="shared" si="37"/>
        <v>0</v>
      </c>
      <c r="M104" s="196">
        <f t="shared" si="37"/>
        <v>0</v>
      </c>
      <c r="N104" s="236">
        <f t="shared" si="38"/>
        <v>0</v>
      </c>
      <c r="O104" s="197">
        <f t="shared" si="39"/>
        <v>0</v>
      </c>
      <c r="P104" s="179" t="e">
        <f t="shared" si="40"/>
        <v>#DIV/0!</v>
      </c>
      <c r="Q104" s="1"/>
      <c r="R104" s="1"/>
      <c r="S104" s="1"/>
    </row>
    <row r="105" spans="1:41" ht="16" thickBot="1">
      <c r="A105" s="381"/>
      <c r="B105" s="379"/>
      <c r="C105" s="371"/>
      <c r="D105" s="198">
        <f t="shared" si="35"/>
        <v>0</v>
      </c>
      <c r="E105" s="189">
        <f t="shared" si="36"/>
        <v>0</v>
      </c>
      <c r="F105" s="190">
        <f t="shared" si="37"/>
        <v>0</v>
      </c>
      <c r="G105" s="191">
        <f t="shared" si="37"/>
        <v>0</v>
      </c>
      <c r="H105" s="191">
        <f t="shared" si="37"/>
        <v>0</v>
      </c>
      <c r="I105" s="191">
        <f t="shared" si="37"/>
        <v>0</v>
      </c>
      <c r="J105" s="191">
        <f t="shared" si="37"/>
        <v>0</v>
      </c>
      <c r="K105" s="191">
        <f t="shared" si="37"/>
        <v>0</v>
      </c>
      <c r="L105" s="191">
        <f t="shared" si="37"/>
        <v>0</v>
      </c>
      <c r="M105" s="199">
        <f t="shared" si="37"/>
        <v>0</v>
      </c>
      <c r="N105" s="237">
        <f t="shared" si="38"/>
        <v>0</v>
      </c>
      <c r="O105" s="200">
        <f t="shared" si="39"/>
        <v>0</v>
      </c>
      <c r="P105" s="180" t="e">
        <f t="shared" si="40"/>
        <v>#DIV/0!</v>
      </c>
      <c r="Q105" s="1"/>
      <c r="R105" s="1"/>
      <c r="S105" s="1"/>
    </row>
    <row r="106" spans="1:41">
      <c r="A106" s="3"/>
      <c r="B106" s="2"/>
      <c r="C106" s="2"/>
      <c r="D106"/>
    </row>
    <row r="107" spans="1:41" ht="13" thickBot="1">
      <c r="A107" s="3"/>
      <c r="B107" s="2"/>
      <c r="C107" s="2"/>
      <c r="D107"/>
    </row>
    <row r="108" spans="1:41" ht="19" thickBot="1">
      <c r="A108" s="464"/>
      <c r="B108" s="464"/>
      <c r="C108" s="464"/>
      <c r="D108" s="87" t="s">
        <v>87</v>
      </c>
      <c r="E108" s="363">
        <v>0</v>
      </c>
      <c r="F108" s="88" t="s">
        <v>8</v>
      </c>
      <c r="G108" s="89">
        <f>+D$4</f>
        <v>0</v>
      </c>
      <c r="H108" s="463" t="s">
        <v>9</v>
      </c>
      <c r="I108" s="463"/>
      <c r="J108" s="463"/>
      <c r="K108" s="90">
        <f>+D$11</f>
        <v>0</v>
      </c>
      <c r="L108" s="10"/>
    </row>
    <row r="109" spans="1:41" ht="50.25" customHeight="1" thickBot="1">
      <c r="A109" s="456" t="str">
        <f>+B36</f>
        <v>Specialty</v>
      </c>
      <c r="B109" s="457"/>
      <c r="C109" s="458"/>
      <c r="D109" s="166" t="s">
        <v>13</v>
      </c>
      <c r="E109" s="164" t="s">
        <v>14</v>
      </c>
      <c r="F109" s="121" t="str">
        <f>+B$14</f>
        <v>terms</v>
      </c>
      <c r="G109" s="121" t="str">
        <f>+B$17</f>
        <v>G&amp;A  (damages included)</v>
      </c>
      <c r="H109" s="121" t="str">
        <f>+B$18</f>
        <v>Distribution &amp; Warehousing</v>
      </c>
      <c r="I109" s="121" t="str">
        <f>+B$19</f>
        <v>Marketing (retailer)</v>
      </c>
      <c r="J109" s="121" t="str">
        <f>+B$20</f>
        <v>Marketing (consumer)</v>
      </c>
      <c r="K109" s="121" t="str">
        <f>+B$21</f>
        <v>Sales Commission</v>
      </c>
      <c r="L109" s="121" t="str">
        <f>+B$22</f>
        <v>Other</v>
      </c>
      <c r="M109" s="121" t="str">
        <f>+B$13</f>
        <v xml:space="preserve">Base MFR Cost/Unit </v>
      </c>
      <c r="N109" s="165" t="str">
        <f>+B$24</f>
        <v>Total Cost of Goods</v>
      </c>
      <c r="O109" s="160" t="s">
        <v>72</v>
      </c>
      <c r="P109" s="161" t="s">
        <v>12</v>
      </c>
    </row>
    <row r="110" spans="1:41" ht="19" thickBot="1">
      <c r="A110" s="91"/>
      <c r="B110" s="11"/>
      <c r="C110" s="15" t="s">
        <v>2</v>
      </c>
      <c r="D110" s="459">
        <f>SUM(D112:D121)</f>
        <v>0</v>
      </c>
      <c r="E110" s="461">
        <f>SUM(E112:E121)</f>
        <v>0</v>
      </c>
      <c r="F110" s="308">
        <f>+D$14</f>
        <v>0</v>
      </c>
      <c r="G110" s="309">
        <f>+D$17</f>
        <v>0</v>
      </c>
      <c r="H110" s="310">
        <f>+D$18</f>
        <v>0</v>
      </c>
      <c r="I110" s="310">
        <f>+D$19</f>
        <v>0</v>
      </c>
      <c r="J110" s="310">
        <f>+D$20</f>
        <v>0</v>
      </c>
      <c r="K110" s="309">
        <f>+D$21</f>
        <v>0</v>
      </c>
      <c r="L110" s="310">
        <f>+D$22</f>
        <v>0</v>
      </c>
      <c r="M110" s="311">
        <f>+D$13</f>
        <v>0</v>
      </c>
      <c r="N110" s="312">
        <f>+D$24</f>
        <v>0</v>
      </c>
      <c r="O110" s="313">
        <f>+D$26</f>
        <v>0</v>
      </c>
      <c r="P110" s="322"/>
    </row>
    <row r="111" spans="1:41" ht="21" thickBot="1">
      <c r="A111" s="92" t="s">
        <v>1</v>
      </c>
      <c r="B111" s="173" t="s">
        <v>0</v>
      </c>
      <c r="C111" s="176">
        <f>SUM(C112:C120)</f>
        <v>0</v>
      </c>
      <c r="D111" s="460"/>
      <c r="E111" s="462"/>
      <c r="F111" s="316">
        <f t="shared" ref="F111:O111" si="41">SUM(F112:F121)</f>
        <v>0</v>
      </c>
      <c r="G111" s="317">
        <f t="shared" si="41"/>
        <v>0</v>
      </c>
      <c r="H111" s="317">
        <f t="shared" si="41"/>
        <v>0</v>
      </c>
      <c r="I111" s="317">
        <f t="shared" si="41"/>
        <v>0</v>
      </c>
      <c r="J111" s="317">
        <f t="shared" si="41"/>
        <v>0</v>
      </c>
      <c r="K111" s="317">
        <f t="shared" si="41"/>
        <v>0</v>
      </c>
      <c r="L111" s="317">
        <f t="shared" si="41"/>
        <v>0</v>
      </c>
      <c r="M111" s="318">
        <f t="shared" si="41"/>
        <v>0</v>
      </c>
      <c r="N111" s="319">
        <f t="shared" si="41"/>
        <v>0</v>
      </c>
      <c r="O111" s="320">
        <f t="shared" si="41"/>
        <v>0</v>
      </c>
      <c r="P111" s="323" t="e">
        <f>+O111/E110</f>
        <v>#DIV/0!</v>
      </c>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row>
    <row r="112" spans="1:41" ht="15">
      <c r="A112" s="372"/>
      <c r="B112" s="373"/>
      <c r="C112" s="374"/>
      <c r="D112" s="181">
        <f t="shared" ref="D112:D120" si="42">+$E$108*C112*52*$D$28</f>
        <v>0</v>
      </c>
      <c r="E112" s="182">
        <f t="shared" ref="E112:E120" si="43">+D112*$K$108</f>
        <v>0</v>
      </c>
      <c r="F112" s="183">
        <f t="shared" ref="F112:M120" si="44">+$D112*F$110</f>
        <v>0</v>
      </c>
      <c r="G112" s="184">
        <f t="shared" si="44"/>
        <v>0</v>
      </c>
      <c r="H112" s="184">
        <f t="shared" si="44"/>
        <v>0</v>
      </c>
      <c r="I112" s="184">
        <f t="shared" si="44"/>
        <v>0</v>
      </c>
      <c r="J112" s="184">
        <f t="shared" si="44"/>
        <v>0</v>
      </c>
      <c r="K112" s="184">
        <f t="shared" si="44"/>
        <v>0</v>
      </c>
      <c r="L112" s="184">
        <f t="shared" si="44"/>
        <v>0</v>
      </c>
      <c r="M112" s="182">
        <f t="shared" si="44"/>
        <v>0</v>
      </c>
      <c r="N112" s="321">
        <f t="shared" ref="N112:N120" si="45">SUM(F112:M112)</f>
        <v>0</v>
      </c>
      <c r="O112" s="182">
        <f t="shared" ref="O112:O120" si="46">+E112-N112</f>
        <v>0</v>
      </c>
      <c r="P112" s="179" t="e">
        <f t="shared" ref="P112:P120" si="47">+O112/E112</f>
        <v>#DIV/0!</v>
      </c>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ht="15">
      <c r="A113" s="375"/>
      <c r="B113" s="376"/>
      <c r="C113" s="377"/>
      <c r="D113" s="181">
        <f t="shared" si="42"/>
        <v>0</v>
      </c>
      <c r="E113" s="185">
        <f t="shared" si="43"/>
        <v>0</v>
      </c>
      <c r="F113" s="186">
        <f t="shared" si="44"/>
        <v>0</v>
      </c>
      <c r="G113" s="187">
        <f t="shared" si="44"/>
        <v>0</v>
      </c>
      <c r="H113" s="187">
        <f t="shared" si="44"/>
        <v>0</v>
      </c>
      <c r="I113" s="187">
        <f t="shared" si="44"/>
        <v>0</v>
      </c>
      <c r="J113" s="187">
        <f t="shared" si="44"/>
        <v>0</v>
      </c>
      <c r="K113" s="187">
        <f t="shared" si="44"/>
        <v>0</v>
      </c>
      <c r="L113" s="187">
        <f t="shared" si="44"/>
        <v>0</v>
      </c>
      <c r="M113" s="185">
        <f t="shared" si="44"/>
        <v>0</v>
      </c>
      <c r="N113" s="236">
        <f t="shared" si="45"/>
        <v>0</v>
      </c>
      <c r="O113" s="185">
        <f t="shared" si="46"/>
        <v>0</v>
      </c>
      <c r="P113" s="179" t="e">
        <f t="shared" si="47"/>
        <v>#DIV/0!</v>
      </c>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ht="15">
      <c r="A114" s="375"/>
      <c r="B114" s="376"/>
      <c r="C114" s="377"/>
      <c r="D114" s="181">
        <f t="shared" si="42"/>
        <v>0</v>
      </c>
      <c r="E114" s="185">
        <f t="shared" si="43"/>
        <v>0</v>
      </c>
      <c r="F114" s="186">
        <f t="shared" si="44"/>
        <v>0</v>
      </c>
      <c r="G114" s="187">
        <f t="shared" si="44"/>
        <v>0</v>
      </c>
      <c r="H114" s="187">
        <f t="shared" si="44"/>
        <v>0</v>
      </c>
      <c r="I114" s="187">
        <f t="shared" si="44"/>
        <v>0</v>
      </c>
      <c r="J114" s="187">
        <f t="shared" si="44"/>
        <v>0</v>
      </c>
      <c r="K114" s="187">
        <f t="shared" si="44"/>
        <v>0</v>
      </c>
      <c r="L114" s="187">
        <f t="shared" si="44"/>
        <v>0</v>
      </c>
      <c r="M114" s="185">
        <f t="shared" si="44"/>
        <v>0</v>
      </c>
      <c r="N114" s="236">
        <f t="shared" si="45"/>
        <v>0</v>
      </c>
      <c r="O114" s="185">
        <f t="shared" si="46"/>
        <v>0</v>
      </c>
      <c r="P114" s="179" t="e">
        <f t="shared" si="47"/>
        <v>#DIV/0!</v>
      </c>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15">
      <c r="A115" s="375"/>
      <c r="B115" s="376"/>
      <c r="C115" s="377"/>
      <c r="D115" s="181">
        <f t="shared" si="42"/>
        <v>0</v>
      </c>
      <c r="E115" s="185">
        <f t="shared" si="43"/>
        <v>0</v>
      </c>
      <c r="F115" s="186">
        <f t="shared" si="44"/>
        <v>0</v>
      </c>
      <c r="G115" s="187">
        <f t="shared" si="44"/>
        <v>0</v>
      </c>
      <c r="H115" s="187">
        <f t="shared" si="44"/>
        <v>0</v>
      </c>
      <c r="I115" s="187">
        <f t="shared" si="44"/>
        <v>0</v>
      </c>
      <c r="J115" s="187">
        <f t="shared" si="44"/>
        <v>0</v>
      </c>
      <c r="K115" s="187">
        <f t="shared" si="44"/>
        <v>0</v>
      </c>
      <c r="L115" s="187">
        <f t="shared" si="44"/>
        <v>0</v>
      </c>
      <c r="M115" s="185">
        <f t="shared" si="44"/>
        <v>0</v>
      </c>
      <c r="N115" s="236">
        <f t="shared" si="45"/>
        <v>0</v>
      </c>
      <c r="O115" s="185">
        <f t="shared" si="46"/>
        <v>0</v>
      </c>
      <c r="P115" s="179" t="e">
        <f t="shared" si="47"/>
        <v>#DIV/0!</v>
      </c>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15">
      <c r="A116" s="375"/>
      <c r="B116" s="376"/>
      <c r="C116" s="377"/>
      <c r="D116" s="181">
        <f t="shared" si="42"/>
        <v>0</v>
      </c>
      <c r="E116" s="185">
        <f t="shared" si="43"/>
        <v>0</v>
      </c>
      <c r="F116" s="186">
        <f t="shared" si="44"/>
        <v>0</v>
      </c>
      <c r="G116" s="187">
        <f t="shared" si="44"/>
        <v>0</v>
      </c>
      <c r="H116" s="187">
        <f t="shared" si="44"/>
        <v>0</v>
      </c>
      <c r="I116" s="187">
        <f t="shared" si="44"/>
        <v>0</v>
      </c>
      <c r="J116" s="187">
        <f t="shared" si="44"/>
        <v>0</v>
      </c>
      <c r="K116" s="187">
        <f t="shared" si="44"/>
        <v>0</v>
      </c>
      <c r="L116" s="187">
        <f t="shared" si="44"/>
        <v>0</v>
      </c>
      <c r="M116" s="185">
        <f t="shared" si="44"/>
        <v>0</v>
      </c>
      <c r="N116" s="236">
        <f t="shared" si="45"/>
        <v>0</v>
      </c>
      <c r="O116" s="185">
        <f t="shared" si="46"/>
        <v>0</v>
      </c>
      <c r="P116" s="179" t="e">
        <f t="shared" si="47"/>
        <v>#DIV/0!</v>
      </c>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ht="15">
      <c r="A117" s="375"/>
      <c r="B117" s="376"/>
      <c r="C117" s="377"/>
      <c r="D117" s="181">
        <f t="shared" si="42"/>
        <v>0</v>
      </c>
      <c r="E117" s="185">
        <f t="shared" si="43"/>
        <v>0</v>
      </c>
      <c r="F117" s="186">
        <f t="shared" si="44"/>
        <v>0</v>
      </c>
      <c r="G117" s="187">
        <f t="shared" si="44"/>
        <v>0</v>
      </c>
      <c r="H117" s="187">
        <f t="shared" si="44"/>
        <v>0</v>
      </c>
      <c r="I117" s="187">
        <f t="shared" si="44"/>
        <v>0</v>
      </c>
      <c r="J117" s="187">
        <f t="shared" si="44"/>
        <v>0</v>
      </c>
      <c r="K117" s="187">
        <f t="shared" si="44"/>
        <v>0</v>
      </c>
      <c r="L117" s="187">
        <f t="shared" si="44"/>
        <v>0</v>
      </c>
      <c r="M117" s="185">
        <f t="shared" si="44"/>
        <v>0</v>
      </c>
      <c r="N117" s="236">
        <f t="shared" si="45"/>
        <v>0</v>
      </c>
      <c r="O117" s="185">
        <f t="shared" si="46"/>
        <v>0</v>
      </c>
      <c r="P117" s="179" t="e">
        <f t="shared" si="47"/>
        <v>#DIV/0!</v>
      </c>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ht="15">
      <c r="A118" s="375"/>
      <c r="B118" s="376"/>
      <c r="C118" s="377"/>
      <c r="D118" s="181">
        <f t="shared" si="42"/>
        <v>0</v>
      </c>
      <c r="E118" s="185">
        <f t="shared" si="43"/>
        <v>0</v>
      </c>
      <c r="F118" s="186">
        <f t="shared" si="44"/>
        <v>0</v>
      </c>
      <c r="G118" s="187">
        <f t="shared" si="44"/>
        <v>0</v>
      </c>
      <c r="H118" s="187">
        <f t="shared" si="44"/>
        <v>0</v>
      </c>
      <c r="I118" s="187">
        <f t="shared" si="44"/>
        <v>0</v>
      </c>
      <c r="J118" s="187">
        <f t="shared" si="44"/>
        <v>0</v>
      </c>
      <c r="K118" s="187">
        <f t="shared" si="44"/>
        <v>0</v>
      </c>
      <c r="L118" s="187">
        <f t="shared" si="44"/>
        <v>0</v>
      </c>
      <c r="M118" s="185">
        <f t="shared" si="44"/>
        <v>0</v>
      </c>
      <c r="N118" s="236">
        <f t="shared" si="45"/>
        <v>0</v>
      </c>
      <c r="O118" s="185">
        <f t="shared" si="46"/>
        <v>0</v>
      </c>
      <c r="P118" s="179" t="e">
        <f t="shared" si="47"/>
        <v>#DIV/0!</v>
      </c>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ht="15">
      <c r="A119" s="375"/>
      <c r="B119" s="376"/>
      <c r="C119" s="377"/>
      <c r="D119" s="181">
        <f t="shared" si="42"/>
        <v>0</v>
      </c>
      <c r="E119" s="185">
        <f t="shared" si="43"/>
        <v>0</v>
      </c>
      <c r="F119" s="186">
        <f t="shared" si="44"/>
        <v>0</v>
      </c>
      <c r="G119" s="187">
        <f t="shared" si="44"/>
        <v>0</v>
      </c>
      <c r="H119" s="187">
        <f t="shared" si="44"/>
        <v>0</v>
      </c>
      <c r="I119" s="187">
        <f t="shared" si="44"/>
        <v>0</v>
      </c>
      <c r="J119" s="187">
        <f t="shared" si="44"/>
        <v>0</v>
      </c>
      <c r="K119" s="187">
        <f t="shared" si="44"/>
        <v>0</v>
      </c>
      <c r="L119" s="187">
        <f t="shared" si="44"/>
        <v>0</v>
      </c>
      <c r="M119" s="185">
        <f t="shared" si="44"/>
        <v>0</v>
      </c>
      <c r="N119" s="236">
        <f t="shared" si="45"/>
        <v>0</v>
      </c>
      <c r="O119" s="185">
        <f t="shared" si="46"/>
        <v>0</v>
      </c>
      <c r="P119" s="179" t="e">
        <f t="shared" si="47"/>
        <v>#DIV/0!</v>
      </c>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ht="16" thickBot="1">
      <c r="A120" s="378"/>
      <c r="B120" s="379"/>
      <c r="C120" s="380"/>
      <c r="D120" s="188">
        <f t="shared" si="42"/>
        <v>0</v>
      </c>
      <c r="E120" s="189">
        <f t="shared" si="43"/>
        <v>0</v>
      </c>
      <c r="F120" s="190">
        <f t="shared" si="44"/>
        <v>0</v>
      </c>
      <c r="G120" s="191">
        <f t="shared" si="44"/>
        <v>0</v>
      </c>
      <c r="H120" s="191">
        <f t="shared" si="44"/>
        <v>0</v>
      </c>
      <c r="I120" s="191">
        <f t="shared" si="44"/>
        <v>0</v>
      </c>
      <c r="J120" s="191">
        <f t="shared" si="44"/>
        <v>0</v>
      </c>
      <c r="K120" s="191">
        <f t="shared" si="44"/>
        <v>0</v>
      </c>
      <c r="L120" s="191">
        <f t="shared" si="44"/>
        <v>0</v>
      </c>
      <c r="M120" s="189">
        <f t="shared" si="44"/>
        <v>0</v>
      </c>
      <c r="N120" s="237">
        <f t="shared" si="45"/>
        <v>0</v>
      </c>
      <c r="O120" s="189">
        <f t="shared" si="46"/>
        <v>0</v>
      </c>
      <c r="P120" s="180" t="e">
        <f t="shared" si="47"/>
        <v>#DIV/0!</v>
      </c>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c r="A121" s="3"/>
      <c r="B121" s="2"/>
      <c r="C121" s="2"/>
      <c r="D121"/>
    </row>
    <row r="122" spans="1:41">
      <c r="C122" s="33"/>
      <c r="D122" s="34"/>
    </row>
    <row r="123" spans="1:41">
      <c r="C123" s="33"/>
      <c r="D123" s="34"/>
    </row>
    <row r="124" spans="1:41">
      <c r="C124" s="33"/>
      <c r="D124" s="34"/>
    </row>
    <row r="125" spans="1:41">
      <c r="C125" s="33"/>
      <c r="D125" s="34"/>
    </row>
    <row r="126" spans="1:41">
      <c r="C126" s="33"/>
      <c r="D126" s="34"/>
    </row>
    <row r="127" spans="1:41">
      <c r="C127" s="33"/>
      <c r="D127" s="34"/>
    </row>
    <row r="128" spans="1:41">
      <c r="C128" s="33"/>
      <c r="D128" s="34"/>
    </row>
    <row r="129" spans="1:4">
      <c r="C129" s="33"/>
      <c r="D129" s="34"/>
    </row>
    <row r="130" spans="1:4">
      <c r="C130" s="33"/>
      <c r="D130" s="34"/>
    </row>
    <row r="131" spans="1:4">
      <c r="C131" s="33"/>
      <c r="D131" s="34"/>
    </row>
    <row r="132" spans="1:4">
      <c r="C132" s="33"/>
      <c r="D132" s="34"/>
    </row>
    <row r="133" spans="1:4">
      <c r="C133" s="33"/>
      <c r="D133" s="34"/>
    </row>
    <row r="134" spans="1:4">
      <c r="C134" s="33"/>
      <c r="D134" s="34"/>
    </row>
    <row r="135" spans="1:4">
      <c r="C135" s="33"/>
      <c r="D135" s="34"/>
    </row>
    <row r="136" spans="1:4">
      <c r="C136" s="33"/>
      <c r="D136" s="34"/>
    </row>
    <row r="137" spans="1:4">
      <c r="C137" s="33"/>
      <c r="D137" s="34"/>
    </row>
    <row r="138" spans="1:4">
      <c r="C138" s="33"/>
      <c r="D138" s="34"/>
    </row>
    <row r="139" spans="1:4">
      <c r="C139" s="33"/>
      <c r="D139" s="34"/>
    </row>
    <row r="140" spans="1:4">
      <c r="A140" s="2"/>
      <c r="B140" s="3"/>
      <c r="C140" s="2"/>
      <c r="D140"/>
    </row>
    <row r="141" spans="1:4" hidden="1"/>
    <row r="142" spans="1:4" hidden="1">
      <c r="A142" s="2"/>
      <c r="B142" s="3"/>
      <c r="C142" s="2"/>
      <c r="D142"/>
    </row>
    <row r="143" spans="1:4" hidden="1"/>
    <row r="144" spans="1: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sheetData>
  <sheetProtection password="DA71" sheet="1" selectLockedCells="1"/>
  <mergeCells count="53">
    <mergeCell ref="A109:C109"/>
    <mergeCell ref="D110:D111"/>
    <mergeCell ref="E110:E111"/>
    <mergeCell ref="H93:J93"/>
    <mergeCell ref="A93:C93"/>
    <mergeCell ref="H108:J108"/>
    <mergeCell ref="A108:C108"/>
    <mergeCell ref="A94:C94"/>
    <mergeCell ref="D95:D96"/>
    <mergeCell ref="E95:E96"/>
    <mergeCell ref="D80:D81"/>
    <mergeCell ref="E80:E81"/>
    <mergeCell ref="H63:J63"/>
    <mergeCell ref="A63:C63"/>
    <mergeCell ref="A64:C64"/>
    <mergeCell ref="D65:D66"/>
    <mergeCell ref="E65:E66"/>
    <mergeCell ref="E1:L1"/>
    <mergeCell ref="L3:O3"/>
    <mergeCell ref="A1:C1"/>
    <mergeCell ref="B13:C13"/>
    <mergeCell ref="E4:J7"/>
    <mergeCell ref="B2:C2"/>
    <mergeCell ref="B6:C6"/>
    <mergeCell ref="F2:G2"/>
    <mergeCell ref="H2:I2"/>
    <mergeCell ref="K2:L2"/>
    <mergeCell ref="B4:C4"/>
    <mergeCell ref="B9:D9"/>
    <mergeCell ref="F13:H13"/>
    <mergeCell ref="F10:I12"/>
    <mergeCell ref="B11:C11"/>
    <mergeCell ref="B10:C10"/>
    <mergeCell ref="H48:J48"/>
    <mergeCell ref="A48:C48"/>
    <mergeCell ref="A49:C49"/>
    <mergeCell ref="D50:D51"/>
    <mergeCell ref="H78:J78"/>
    <mergeCell ref="A78:C78"/>
    <mergeCell ref="E50:E51"/>
    <mergeCell ref="A79:C79"/>
    <mergeCell ref="B43:C43"/>
    <mergeCell ref="B44:C44"/>
    <mergeCell ref="A6:A11"/>
    <mergeCell ref="A13:A26"/>
    <mergeCell ref="B16:D16"/>
    <mergeCell ref="B15:D15"/>
    <mergeCell ref="B28:C28"/>
    <mergeCell ref="J11:J12"/>
    <mergeCell ref="A32:A36"/>
    <mergeCell ref="F27:G27"/>
    <mergeCell ref="B7:C7"/>
    <mergeCell ref="B8:D8"/>
  </mergeCells>
  <phoneticPr fontId="8" type="noConversion"/>
  <printOptions horizontalCentered="1"/>
  <pageMargins left="0" right="0" top="0.5" bottom="0.5" header="0.5" footer="0.5"/>
  <pageSetup scale="55" orientation="landscape" horizontalDpi="4294967294" verticalDpi="300"/>
  <headerFooter>
    <oddHeader>&amp;L&amp;G&amp;C&amp;"Arial,Bold"&amp;12RETAIL FINANCIAL FORECASTER TOOL</oddHeader>
    <oddFooter>&amp;L&amp;G&amp;CCopyright © 2015 Sellion Inc. All rights reserved.&amp;R&amp;P&amp;N</oddFooter>
  </headerFooter>
  <rowBreaks count="2" manualBreakCount="2">
    <brk id="46" max="16" man="1"/>
    <brk id="91" max="16" man="1"/>
  </rowBreaks>
  <drawing r:id="rId1"/>
  <legacyDrawingHF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69"/>
  <sheetViews>
    <sheetView zoomScale="60" zoomScaleNormal="60" zoomScalePageLayoutView="60" workbookViewId="0">
      <selection activeCell="E1" sqref="E1:L1"/>
    </sheetView>
  </sheetViews>
  <sheetFormatPr baseColWidth="10" defaultColWidth="8.83203125" defaultRowHeight="12" x14ac:dyDescent="0"/>
  <cols>
    <col min="1" max="1" width="8.1640625" customWidth="1"/>
    <col min="2" max="2" width="31.33203125" customWidth="1"/>
    <col min="3" max="3" width="11.5" style="33" customWidth="1"/>
    <col min="4" max="4" width="17" style="34" customWidth="1"/>
    <col min="5" max="5" width="18.5" customWidth="1"/>
    <col min="6" max="6" width="11.6640625" customWidth="1"/>
    <col min="7" max="7" width="12" customWidth="1"/>
    <col min="8" max="8" width="13.33203125" customWidth="1"/>
    <col min="9" max="9" width="10.83203125" customWidth="1"/>
    <col min="10" max="11" width="13" customWidth="1"/>
    <col min="12" max="12" width="12.6640625" customWidth="1"/>
    <col min="13" max="13" width="14" customWidth="1"/>
    <col min="14" max="14" width="17.83203125" customWidth="1"/>
    <col min="15" max="15" width="18" customWidth="1"/>
    <col min="16" max="16" width="7.6640625" customWidth="1"/>
    <col min="17" max="17" width="1.5" customWidth="1"/>
    <col min="18" max="18" width="11.1640625" customWidth="1"/>
    <col min="19" max="19" width="5.83203125" customWidth="1"/>
  </cols>
  <sheetData>
    <row r="1" spans="1:15" s="169" customFormat="1" ht="51" customHeight="1" thickBot="1">
      <c r="A1" s="494" t="str">
        <f>+'1'!A1:C1</f>
        <v>Your Company</v>
      </c>
      <c r="B1" s="495"/>
      <c r="C1" s="496"/>
      <c r="D1" s="167"/>
      <c r="E1" s="490" t="s">
        <v>171</v>
      </c>
      <c r="F1" s="491"/>
      <c r="G1" s="491"/>
      <c r="H1" s="491"/>
      <c r="I1" s="491"/>
      <c r="J1" s="491"/>
      <c r="K1" s="491"/>
      <c r="L1" s="492"/>
      <c r="M1" s="168"/>
      <c r="N1" s="168"/>
      <c r="O1" s="168"/>
    </row>
    <row r="2" spans="1:15" hidden="1"/>
    <row r="3" spans="1:15" ht="13" thickBot="1">
      <c r="C3" s="29"/>
      <c r="D3" s="29"/>
      <c r="E3" s="29"/>
      <c r="F3" s="29"/>
      <c r="G3" s="29"/>
      <c r="H3" s="29"/>
      <c r="I3" s="29"/>
      <c r="J3" s="29"/>
      <c r="K3" s="29"/>
      <c r="L3" s="493" t="s">
        <v>27</v>
      </c>
      <c r="M3" s="493"/>
      <c r="N3" s="493"/>
      <c r="O3" s="493"/>
    </row>
    <row r="4" spans="1:15" ht="21" customHeight="1" thickBot="1">
      <c r="A4" s="14" t="s">
        <v>17</v>
      </c>
      <c r="B4" s="467" t="s">
        <v>5</v>
      </c>
      <c r="C4" s="468"/>
      <c r="D4" s="351">
        <v>0</v>
      </c>
      <c r="E4" s="465" t="s">
        <v>41</v>
      </c>
      <c r="F4" s="465"/>
      <c r="G4" s="465"/>
      <c r="H4" s="465"/>
      <c r="I4" s="465"/>
      <c r="J4" s="465"/>
      <c r="K4" s="29"/>
      <c r="L4" s="29"/>
      <c r="M4" s="29"/>
    </row>
    <row r="5" spans="1:15" ht="12.75" customHeight="1" thickBot="1">
      <c r="E5" s="465"/>
      <c r="F5" s="465"/>
      <c r="G5" s="465"/>
      <c r="H5" s="465"/>
      <c r="I5" s="465"/>
      <c r="J5" s="465"/>
    </row>
    <row r="6" spans="1:15" ht="18.75" customHeight="1" thickBot="1">
      <c r="A6" s="422" t="s">
        <v>6</v>
      </c>
      <c r="B6" s="429" t="s">
        <v>29</v>
      </c>
      <c r="C6" s="430"/>
      <c r="D6" s="352">
        <v>0</v>
      </c>
      <c r="E6" s="465"/>
      <c r="F6" s="465"/>
      <c r="G6" s="465"/>
      <c r="H6" s="465"/>
      <c r="I6" s="465"/>
      <c r="J6" s="465"/>
      <c r="K6" s="9"/>
      <c r="M6" s="18" t="s">
        <v>22</v>
      </c>
      <c r="N6" s="19">
        <f>SUM(+D41*D4)/1000</f>
        <v>0</v>
      </c>
    </row>
    <row r="7" spans="1:15" ht="19.5" customHeight="1">
      <c r="A7" s="423"/>
      <c r="B7" s="429" t="s">
        <v>30</v>
      </c>
      <c r="C7" s="431"/>
      <c r="D7" s="171">
        <f>+D4*SUM(1-D6)</f>
        <v>0</v>
      </c>
      <c r="E7" s="465"/>
      <c r="F7" s="465"/>
      <c r="G7" s="465"/>
      <c r="H7" s="465"/>
      <c r="I7" s="465"/>
      <c r="J7" s="465"/>
      <c r="K7" s="9"/>
      <c r="M7" s="18" t="s">
        <v>23</v>
      </c>
      <c r="N7" s="20">
        <f>+D41/1000</f>
        <v>0</v>
      </c>
    </row>
    <row r="8" spans="1:15">
      <c r="A8" s="423"/>
      <c r="B8" s="432" t="s">
        <v>7</v>
      </c>
      <c r="C8" s="433"/>
      <c r="D8" s="434"/>
      <c r="K8" s="9"/>
      <c r="M8" s="18" t="s">
        <v>26</v>
      </c>
      <c r="N8" s="19">
        <f>+E41/1000</f>
        <v>0</v>
      </c>
    </row>
    <row r="9" spans="1:15" ht="18.75" customHeight="1" thickBot="1">
      <c r="A9" s="423"/>
      <c r="B9" s="469" t="s">
        <v>94</v>
      </c>
      <c r="C9" s="470"/>
      <c r="D9" s="471"/>
      <c r="K9" s="9"/>
      <c r="M9" s="18" t="s">
        <v>24</v>
      </c>
      <c r="N9" s="19">
        <f>+M41/1000</f>
        <v>0</v>
      </c>
    </row>
    <row r="10" spans="1:15" ht="19.75" customHeight="1" thickBot="1">
      <c r="A10" s="423"/>
      <c r="B10" s="484" t="s">
        <v>29</v>
      </c>
      <c r="C10" s="485"/>
      <c r="D10" s="353">
        <v>0</v>
      </c>
      <c r="F10" s="475" t="s">
        <v>84</v>
      </c>
      <c r="G10" s="476"/>
      <c r="H10" s="476"/>
      <c r="I10" s="477"/>
      <c r="J10" s="52"/>
      <c r="K10" s="9"/>
      <c r="M10" s="18" t="s">
        <v>25</v>
      </c>
      <c r="N10" s="19">
        <f>SUM(N41-M41)/1000</f>
        <v>0</v>
      </c>
    </row>
    <row r="11" spans="1:15" ht="19.75" customHeight="1" thickBot="1">
      <c r="A11" s="501"/>
      <c r="B11" s="486" t="s">
        <v>30</v>
      </c>
      <c r="C11" s="487"/>
      <c r="D11" s="170">
        <f>+D7*SUM(1-D10)</f>
        <v>0</v>
      </c>
      <c r="F11" s="478"/>
      <c r="G11" s="479"/>
      <c r="H11" s="479"/>
      <c r="I11" s="480"/>
      <c r="J11" s="488" t="s">
        <v>81</v>
      </c>
      <c r="K11" s="9"/>
      <c r="M11" s="18" t="s">
        <v>4</v>
      </c>
      <c r="N11" s="19">
        <f>+N8-N9-N10</f>
        <v>0</v>
      </c>
    </row>
    <row r="12" spans="1:15" ht="6.75" customHeight="1" thickBot="1">
      <c r="A12" s="21"/>
      <c r="B12" s="13"/>
      <c r="C12" s="35"/>
      <c r="D12" s="35"/>
      <c r="F12" s="481"/>
      <c r="G12" s="482"/>
      <c r="H12" s="482"/>
      <c r="I12" s="483"/>
      <c r="J12" s="488"/>
      <c r="K12" s="9"/>
      <c r="M12" s="18"/>
      <c r="N12" s="19"/>
    </row>
    <row r="13" spans="1:15" ht="21.75" customHeight="1" thickBot="1">
      <c r="A13" s="503" t="s">
        <v>31</v>
      </c>
      <c r="B13" s="441" t="s">
        <v>83</v>
      </c>
      <c r="C13" s="442"/>
      <c r="D13" s="351">
        <v>0</v>
      </c>
      <c r="F13" s="472" t="s">
        <v>34</v>
      </c>
      <c r="G13" s="473"/>
      <c r="H13" s="474"/>
      <c r="I13" s="356">
        <v>0</v>
      </c>
      <c r="J13" s="85" t="e">
        <f>1-(D13/I13)</f>
        <v>#DIV/0!</v>
      </c>
      <c r="K13" s="9"/>
    </row>
    <row r="14" spans="1:15">
      <c r="A14" s="503"/>
      <c r="B14" s="75" t="s">
        <v>53</v>
      </c>
      <c r="C14" s="354">
        <v>0.01</v>
      </c>
      <c r="D14" s="83">
        <f>+$D$11*C14</f>
        <v>0</v>
      </c>
      <c r="F14" s="80" t="str">
        <f>+B14</f>
        <v>terms</v>
      </c>
      <c r="G14" s="80"/>
      <c r="H14" s="81">
        <f>+C14</f>
        <v>0.01</v>
      </c>
      <c r="I14" s="84">
        <f>+$D$11*H14</f>
        <v>0</v>
      </c>
      <c r="J14" s="52"/>
      <c r="K14" s="9"/>
    </row>
    <row r="15" spans="1:15">
      <c r="A15" s="503"/>
      <c r="B15" s="438"/>
      <c r="C15" s="439"/>
      <c r="D15" s="440"/>
      <c r="F15" s="80"/>
      <c r="G15" s="80"/>
      <c r="H15" s="80"/>
      <c r="I15" s="80"/>
      <c r="K15" s="9"/>
      <c r="M15" s="18"/>
    </row>
    <row r="16" spans="1:15">
      <c r="A16" s="503"/>
      <c r="B16" s="435" t="s">
        <v>36</v>
      </c>
      <c r="C16" s="436"/>
      <c r="D16" s="437"/>
      <c r="F16" s="80"/>
      <c r="G16" s="80"/>
      <c r="H16" s="80"/>
      <c r="I16" s="80"/>
      <c r="K16" s="9"/>
    </row>
    <row r="17" spans="1:16">
      <c r="A17" s="503"/>
      <c r="B17" s="75" t="s">
        <v>42</v>
      </c>
      <c r="C17" s="355">
        <v>0.02</v>
      </c>
      <c r="D17" s="77">
        <f t="shared" ref="D17:D22" si="0">+$D$11*C17</f>
        <v>0</v>
      </c>
      <c r="F17" s="80" t="str">
        <f t="shared" ref="F17:F22" si="1">+B17</f>
        <v>G&amp;A  (damages included)</v>
      </c>
      <c r="G17" s="82"/>
      <c r="H17" s="76">
        <f t="shared" ref="H17:H22" si="2">+C17</f>
        <v>0.02</v>
      </c>
      <c r="I17" s="84">
        <f t="shared" ref="I17:I22" si="3">+$D$11*C17</f>
        <v>0</v>
      </c>
      <c r="K17" s="9"/>
    </row>
    <row r="18" spans="1:16">
      <c r="A18" s="503"/>
      <c r="B18" s="75" t="s">
        <v>38</v>
      </c>
      <c r="C18" s="355">
        <v>0.12</v>
      </c>
      <c r="D18" s="77">
        <f t="shared" si="0"/>
        <v>0</v>
      </c>
      <c r="F18" s="80" t="str">
        <f t="shared" si="1"/>
        <v>Distribution &amp; Warehousing</v>
      </c>
      <c r="G18" s="82"/>
      <c r="H18" s="76">
        <f t="shared" si="2"/>
        <v>0.12</v>
      </c>
      <c r="I18" s="84">
        <f t="shared" si="3"/>
        <v>0</v>
      </c>
      <c r="K18" s="9"/>
    </row>
    <row r="19" spans="1:16">
      <c r="A19" s="503"/>
      <c r="B19" s="75" t="s">
        <v>54</v>
      </c>
      <c r="C19" s="355">
        <v>0.05</v>
      </c>
      <c r="D19" s="77">
        <f t="shared" si="0"/>
        <v>0</v>
      </c>
      <c r="F19" s="80" t="str">
        <f t="shared" si="1"/>
        <v>Marketing (retailer)</v>
      </c>
      <c r="G19" s="82"/>
      <c r="H19" s="76">
        <f t="shared" si="2"/>
        <v>0.05</v>
      </c>
      <c r="I19" s="84">
        <f t="shared" si="3"/>
        <v>0</v>
      </c>
      <c r="K19" s="9"/>
    </row>
    <row r="20" spans="1:16">
      <c r="A20" s="503"/>
      <c r="B20" s="75" t="s">
        <v>43</v>
      </c>
      <c r="C20" s="355">
        <v>0</v>
      </c>
      <c r="D20" s="77">
        <f t="shared" si="0"/>
        <v>0</v>
      </c>
      <c r="F20" s="80" t="str">
        <f t="shared" si="1"/>
        <v>Marketing (consumer)</v>
      </c>
      <c r="G20" s="82"/>
      <c r="H20" s="76">
        <f t="shared" si="2"/>
        <v>0</v>
      </c>
      <c r="I20" s="84">
        <f t="shared" si="3"/>
        <v>0</v>
      </c>
      <c r="K20" s="9"/>
    </row>
    <row r="21" spans="1:16">
      <c r="A21" s="503"/>
      <c r="B21" s="75" t="s">
        <v>33</v>
      </c>
      <c r="C21" s="355">
        <v>0.08</v>
      </c>
      <c r="D21" s="77">
        <f t="shared" si="0"/>
        <v>0</v>
      </c>
      <c r="F21" s="80" t="str">
        <f t="shared" si="1"/>
        <v>Sales Commission</v>
      </c>
      <c r="G21" s="82"/>
      <c r="H21" s="76">
        <f t="shared" si="2"/>
        <v>0.08</v>
      </c>
      <c r="I21" s="84">
        <f t="shared" si="3"/>
        <v>0</v>
      </c>
      <c r="K21" s="9"/>
    </row>
    <row r="22" spans="1:16">
      <c r="A22" s="503"/>
      <c r="B22" s="78" t="s">
        <v>86</v>
      </c>
      <c r="C22" s="355">
        <v>0</v>
      </c>
      <c r="D22" s="79">
        <f t="shared" si="0"/>
        <v>0</v>
      </c>
      <c r="F22" s="80" t="str">
        <f t="shared" si="1"/>
        <v>Other</v>
      </c>
      <c r="G22" s="82"/>
      <c r="H22" s="76">
        <f t="shared" si="2"/>
        <v>0</v>
      </c>
      <c r="I22" s="84">
        <f t="shared" si="3"/>
        <v>0</v>
      </c>
      <c r="K22" s="9"/>
    </row>
    <row r="23" spans="1:16">
      <c r="A23" s="503"/>
      <c r="B23" s="62"/>
      <c r="C23" s="36"/>
      <c r="D23" s="59"/>
      <c r="F23" s="80"/>
      <c r="G23" s="82"/>
      <c r="H23" s="76"/>
      <c r="I23" s="37"/>
      <c r="K23" s="9"/>
    </row>
    <row r="24" spans="1:16">
      <c r="A24" s="503"/>
      <c r="B24" s="16" t="s">
        <v>3</v>
      </c>
      <c r="C24" s="36" t="e">
        <f>+D24/D11</f>
        <v>#DIV/0!</v>
      </c>
      <c r="D24" s="59">
        <f>SUM(D13:D22)</f>
        <v>0</v>
      </c>
      <c r="F24" s="6"/>
      <c r="G24" s="7" t="s">
        <v>3</v>
      </c>
      <c r="H24" s="36" t="e">
        <f>+I24/D11</f>
        <v>#DIV/0!</v>
      </c>
      <c r="I24" s="37">
        <f>SUM(I13:I22)</f>
        <v>0</v>
      </c>
      <c r="K24" s="9"/>
    </row>
    <row r="25" spans="1:16">
      <c r="A25" s="503"/>
      <c r="B25" s="62"/>
      <c r="C25" s="36"/>
      <c r="D25" s="59"/>
      <c r="F25" s="6"/>
      <c r="G25" s="7"/>
      <c r="H25" s="36"/>
      <c r="I25" s="37"/>
      <c r="K25" s="9"/>
    </row>
    <row r="26" spans="1:16" ht="13" thickBot="1">
      <c r="A26" s="503"/>
      <c r="B26" s="17" t="s">
        <v>4</v>
      </c>
      <c r="C26" s="60" t="e">
        <f>+D26/D11</f>
        <v>#DIV/0!</v>
      </c>
      <c r="D26" s="61">
        <f>+D11-D24</f>
        <v>0</v>
      </c>
      <c r="F26" s="24"/>
      <c r="G26" s="25" t="s">
        <v>4</v>
      </c>
      <c r="H26" s="38" t="e">
        <f>+I26/D11</f>
        <v>#DIV/0!</v>
      </c>
      <c r="I26" s="39">
        <f>+D11-I24</f>
        <v>0</v>
      </c>
      <c r="K26" s="13"/>
    </row>
    <row r="27" spans="1:16" ht="22.5" customHeight="1" thickBot="1">
      <c r="A27" s="22"/>
      <c r="B27" s="23"/>
      <c r="C27" s="40"/>
      <c r="D27" s="41"/>
      <c r="F27" s="443" t="s">
        <v>35</v>
      </c>
      <c r="G27" s="444"/>
      <c r="H27" s="26" t="e">
        <f>IF(H26&lt;=5%,"NO","YES")</f>
        <v>#DIV/0!</v>
      </c>
      <c r="I27" s="27" t="str">
        <f>IF(I26&lt;=0.1,"NO","YES")</f>
        <v>NO</v>
      </c>
      <c r="J27" s="86" t="s">
        <v>80</v>
      </c>
      <c r="K27" s="13"/>
    </row>
    <row r="28" spans="1:16" ht="22" thickBot="1">
      <c r="A28" s="22"/>
      <c r="B28" s="445" t="s">
        <v>28</v>
      </c>
      <c r="C28" s="446"/>
      <c r="D28" s="357">
        <v>0</v>
      </c>
      <c r="E28" t="s">
        <v>40</v>
      </c>
      <c r="K28" s="13"/>
    </row>
    <row r="29" spans="1:16" ht="22.5" customHeight="1" thickBot="1">
      <c r="B29" s="300" t="s">
        <v>96</v>
      </c>
      <c r="C29" s="358">
        <v>0</v>
      </c>
      <c r="D29" s="301" t="s">
        <v>97</v>
      </c>
      <c r="E29" s="359">
        <v>0</v>
      </c>
    </row>
    <row r="30" spans="1:16" ht="68.25" customHeight="1" thickBot="1">
      <c r="A30" s="14" t="s">
        <v>18</v>
      </c>
      <c r="B30" s="162" t="s">
        <v>39</v>
      </c>
      <c r="C30" s="163" t="s">
        <v>2</v>
      </c>
      <c r="D30" s="157" t="s">
        <v>13</v>
      </c>
      <c r="E30" s="164" t="s">
        <v>14</v>
      </c>
      <c r="F30" s="121" t="str">
        <f>+B$14</f>
        <v>terms</v>
      </c>
      <c r="G30" s="121" t="str">
        <f>+B$17</f>
        <v>G&amp;A  (damages included)</v>
      </c>
      <c r="H30" s="121" t="str">
        <f>+B$18</f>
        <v>Distribution &amp; Warehousing</v>
      </c>
      <c r="I30" s="121" t="str">
        <f>+B$19</f>
        <v>Marketing (retailer)</v>
      </c>
      <c r="J30" s="121" t="str">
        <f>+B$20</f>
        <v>Marketing (consumer)</v>
      </c>
      <c r="K30" s="121" t="str">
        <f>+B$21</f>
        <v>Sales Commission</v>
      </c>
      <c r="L30" s="121" t="str">
        <f>+B$22</f>
        <v>Other</v>
      </c>
      <c r="M30" s="121" t="str">
        <f>+B$13</f>
        <v xml:space="preserve">Base MFR Cost/Unit </v>
      </c>
      <c r="N30" s="165" t="str">
        <f>+B$24</f>
        <v>Total Cost of Goods</v>
      </c>
      <c r="O30" s="160" t="s">
        <v>72</v>
      </c>
      <c r="P30" s="161" t="s">
        <v>12</v>
      </c>
    </row>
    <row r="31" spans="1:16" ht="13" thickBot="1">
      <c r="A31" s="68"/>
      <c r="B31" s="330" t="s">
        <v>101</v>
      </c>
      <c r="C31" s="95"/>
      <c r="D31" s="96"/>
      <c r="E31" s="97"/>
      <c r="F31" s="97"/>
      <c r="G31" s="97"/>
      <c r="H31" s="97"/>
      <c r="I31" s="97"/>
      <c r="J31" s="97"/>
      <c r="K31" s="97"/>
      <c r="L31" s="98"/>
      <c r="M31" s="97"/>
      <c r="N31" s="178"/>
      <c r="O31" s="99"/>
      <c r="P31" s="100"/>
    </row>
    <row r="32" spans="1:16" ht="28" customHeight="1">
      <c r="A32" s="451" t="s">
        <v>32</v>
      </c>
      <c r="B32" s="360" t="s">
        <v>88</v>
      </c>
      <c r="C32" s="328">
        <f>+C51</f>
        <v>0</v>
      </c>
      <c r="D32" s="207">
        <f>+D50</f>
        <v>0</v>
      </c>
      <c r="E32" s="207">
        <f>+E50</f>
        <v>0</v>
      </c>
      <c r="F32" s="208">
        <f>+F51</f>
        <v>0</v>
      </c>
      <c r="G32" s="208">
        <f t="shared" ref="G32:M32" si="4">+G51</f>
        <v>0</v>
      </c>
      <c r="H32" s="208">
        <f t="shared" si="4"/>
        <v>0</v>
      </c>
      <c r="I32" s="208">
        <f t="shared" si="4"/>
        <v>0</v>
      </c>
      <c r="J32" s="208">
        <f t="shared" si="4"/>
        <v>0</v>
      </c>
      <c r="K32" s="208">
        <f t="shared" si="4"/>
        <v>0</v>
      </c>
      <c r="L32" s="208">
        <f t="shared" si="4"/>
        <v>0</v>
      </c>
      <c r="M32" s="209">
        <f t="shared" si="4"/>
        <v>0</v>
      </c>
      <c r="N32" s="235">
        <f>SUM(F32:M32)</f>
        <v>0</v>
      </c>
      <c r="O32" s="210">
        <f>+E32-N32</f>
        <v>0</v>
      </c>
      <c r="P32" s="211" t="e">
        <f>+O32/E32</f>
        <v>#DIV/0!</v>
      </c>
    </row>
    <row r="33" spans="1:16" ht="28.5" customHeight="1">
      <c r="A33" s="452"/>
      <c r="B33" s="361" t="s">
        <v>89</v>
      </c>
      <c r="C33" s="329">
        <f>+C66</f>
        <v>0</v>
      </c>
      <c r="D33" s="212">
        <f>+D65</f>
        <v>0</v>
      </c>
      <c r="E33" s="212">
        <f>+E65</f>
        <v>0</v>
      </c>
      <c r="F33" s="213">
        <f>+F66</f>
        <v>0</v>
      </c>
      <c r="G33" s="213">
        <f t="shared" ref="G33:M33" si="5">+G66</f>
        <v>0</v>
      </c>
      <c r="H33" s="213">
        <f t="shared" si="5"/>
        <v>0</v>
      </c>
      <c r="I33" s="213">
        <f t="shared" si="5"/>
        <v>0</v>
      </c>
      <c r="J33" s="213">
        <f t="shared" si="5"/>
        <v>0</v>
      </c>
      <c r="K33" s="213">
        <f t="shared" si="5"/>
        <v>0</v>
      </c>
      <c r="L33" s="213">
        <f t="shared" si="5"/>
        <v>0</v>
      </c>
      <c r="M33" s="214">
        <f t="shared" si="5"/>
        <v>0</v>
      </c>
      <c r="N33" s="236">
        <f>SUM(F33:M33)</f>
        <v>0</v>
      </c>
      <c r="O33" s="215">
        <f>+E33-N33</f>
        <v>0</v>
      </c>
      <c r="P33" s="179" t="e">
        <f>+O33/E33</f>
        <v>#DIV/0!</v>
      </c>
    </row>
    <row r="34" spans="1:16" ht="28.5" customHeight="1">
      <c r="A34" s="452"/>
      <c r="B34" s="361" t="s">
        <v>90</v>
      </c>
      <c r="C34" s="329">
        <f>+C81</f>
        <v>0</v>
      </c>
      <c r="D34" s="212">
        <f>+D80</f>
        <v>0</v>
      </c>
      <c r="E34" s="212">
        <f>+E80</f>
        <v>0</v>
      </c>
      <c r="F34" s="213">
        <f>+F81</f>
        <v>0</v>
      </c>
      <c r="G34" s="213">
        <f t="shared" ref="G34:M34" si="6">+G81</f>
        <v>0</v>
      </c>
      <c r="H34" s="213">
        <f t="shared" si="6"/>
        <v>0</v>
      </c>
      <c r="I34" s="213">
        <f t="shared" si="6"/>
        <v>0</v>
      </c>
      <c r="J34" s="213">
        <f t="shared" si="6"/>
        <v>0</v>
      </c>
      <c r="K34" s="213">
        <f t="shared" si="6"/>
        <v>0</v>
      </c>
      <c r="L34" s="213">
        <f t="shared" si="6"/>
        <v>0</v>
      </c>
      <c r="M34" s="214">
        <f t="shared" si="6"/>
        <v>0</v>
      </c>
      <c r="N34" s="236">
        <f>SUM(F34:M34)</f>
        <v>0</v>
      </c>
      <c r="O34" s="215">
        <f>+E34-N34</f>
        <v>0</v>
      </c>
      <c r="P34" s="179" t="e">
        <f>+O34/E34</f>
        <v>#DIV/0!</v>
      </c>
    </row>
    <row r="35" spans="1:16" ht="28.5" customHeight="1">
      <c r="A35" s="452"/>
      <c r="B35" s="361" t="s">
        <v>73</v>
      </c>
      <c r="C35" s="329">
        <f>+C96</f>
        <v>0</v>
      </c>
      <c r="D35" s="212">
        <f>+D95</f>
        <v>0</v>
      </c>
      <c r="E35" s="212">
        <f>+E95</f>
        <v>0</v>
      </c>
      <c r="F35" s="213">
        <f>+F96</f>
        <v>0</v>
      </c>
      <c r="G35" s="213">
        <f t="shared" ref="G35:M35" si="7">+G96</f>
        <v>0</v>
      </c>
      <c r="H35" s="213">
        <f t="shared" si="7"/>
        <v>0</v>
      </c>
      <c r="I35" s="213">
        <f t="shared" si="7"/>
        <v>0</v>
      </c>
      <c r="J35" s="213">
        <f t="shared" si="7"/>
        <v>0</v>
      </c>
      <c r="K35" s="213">
        <f t="shared" si="7"/>
        <v>0</v>
      </c>
      <c r="L35" s="213">
        <f t="shared" si="7"/>
        <v>0</v>
      </c>
      <c r="M35" s="213">
        <f t="shared" si="7"/>
        <v>0</v>
      </c>
      <c r="N35" s="236">
        <f>SUM(F35:M35)</f>
        <v>0</v>
      </c>
      <c r="O35" s="215">
        <f>+E35-N35</f>
        <v>0</v>
      </c>
      <c r="P35" s="179" t="e">
        <f>+O35/E35</f>
        <v>#DIV/0!</v>
      </c>
    </row>
    <row r="36" spans="1:16" ht="28.5" customHeight="1" thickBot="1">
      <c r="A36" s="453"/>
      <c r="B36" s="362" t="s">
        <v>91</v>
      </c>
      <c r="C36" s="329">
        <f>+C111</f>
        <v>0</v>
      </c>
      <c r="D36" s="212">
        <f>+D110</f>
        <v>0</v>
      </c>
      <c r="E36" s="212">
        <f>+E110</f>
        <v>0</v>
      </c>
      <c r="F36" s="213">
        <f>+F111</f>
        <v>0</v>
      </c>
      <c r="G36" s="213">
        <f t="shared" ref="G36:M36" si="8">+G111</f>
        <v>0</v>
      </c>
      <c r="H36" s="213">
        <f t="shared" si="8"/>
        <v>0</v>
      </c>
      <c r="I36" s="213">
        <f t="shared" si="8"/>
        <v>0</v>
      </c>
      <c r="J36" s="213">
        <f t="shared" si="8"/>
        <v>0</v>
      </c>
      <c r="K36" s="213">
        <f t="shared" si="8"/>
        <v>0</v>
      </c>
      <c r="L36" s="213">
        <f t="shared" si="8"/>
        <v>0</v>
      </c>
      <c r="M36" s="213">
        <f t="shared" si="8"/>
        <v>0</v>
      </c>
      <c r="N36" s="237">
        <f>SUM(F36:M36)</f>
        <v>0</v>
      </c>
      <c r="O36" s="215">
        <f>+E36-N36</f>
        <v>0</v>
      </c>
      <c r="P36" s="179" t="e">
        <f>+O36/E36</f>
        <v>#DIV/0!</v>
      </c>
    </row>
    <row r="37" spans="1:16" ht="14" hidden="1" thickBot="1">
      <c r="B37" s="71"/>
      <c r="C37" s="216"/>
      <c r="D37" s="216"/>
      <c r="E37" s="217"/>
      <c r="F37" s="217"/>
      <c r="G37" s="217"/>
      <c r="H37" s="217"/>
      <c r="I37" s="217"/>
      <c r="J37" s="217"/>
      <c r="K37" s="217"/>
      <c r="L37" s="218"/>
      <c r="M37" s="217"/>
      <c r="N37" s="238"/>
      <c r="O37" s="184"/>
      <c r="P37" s="194"/>
    </row>
    <row r="38" spans="1:16" ht="14" hidden="1" thickBot="1">
      <c r="B38" s="7"/>
      <c r="C38" s="212"/>
      <c r="D38" s="212"/>
      <c r="E38" s="213"/>
      <c r="F38" s="213"/>
      <c r="G38" s="213"/>
      <c r="H38" s="213"/>
      <c r="I38" s="213"/>
      <c r="J38" s="213"/>
      <c r="K38" s="213"/>
      <c r="L38" s="219"/>
      <c r="M38" s="213"/>
      <c r="N38" s="239"/>
      <c r="O38" s="187"/>
      <c r="P38" s="179"/>
    </row>
    <row r="39" spans="1:16" ht="14" hidden="1" thickBot="1">
      <c r="B39" s="7"/>
      <c r="C39" s="212"/>
      <c r="D39" s="212"/>
      <c r="E39" s="213"/>
      <c r="F39" s="213"/>
      <c r="G39" s="213"/>
      <c r="H39" s="213"/>
      <c r="I39" s="213"/>
      <c r="J39" s="213"/>
      <c r="K39" s="213"/>
      <c r="L39" s="219"/>
      <c r="M39" s="213"/>
      <c r="N39" s="239"/>
      <c r="O39" s="187"/>
      <c r="P39" s="179"/>
    </row>
    <row r="40" spans="1:16" ht="14" hidden="1" thickBot="1">
      <c r="B40" s="25"/>
      <c r="C40" s="220"/>
      <c r="D40" s="220"/>
      <c r="E40" s="221"/>
      <c r="F40" s="221"/>
      <c r="G40" s="221"/>
      <c r="H40" s="221"/>
      <c r="I40" s="221"/>
      <c r="J40" s="221"/>
      <c r="K40" s="221"/>
      <c r="L40" s="222"/>
      <c r="M40" s="221"/>
      <c r="N40" s="240"/>
      <c r="O40" s="223"/>
      <c r="P40" s="224"/>
    </row>
    <row r="41" spans="1:16" ht="26.25" customHeight="1" thickBot="1">
      <c r="B41" s="69" t="s">
        <v>15</v>
      </c>
      <c r="C41" s="225">
        <f t="shared" ref="C41:M41" si="9">SUM(C31:C35)</f>
        <v>0</v>
      </c>
      <c r="D41" s="225">
        <f t="shared" si="9"/>
        <v>0</v>
      </c>
      <c r="E41" s="226">
        <f t="shared" si="9"/>
        <v>0</v>
      </c>
      <c r="F41" s="226">
        <f t="shared" si="9"/>
        <v>0</v>
      </c>
      <c r="G41" s="226">
        <f t="shared" si="9"/>
        <v>0</v>
      </c>
      <c r="H41" s="226">
        <f t="shared" si="9"/>
        <v>0</v>
      </c>
      <c r="I41" s="226">
        <f t="shared" si="9"/>
        <v>0</v>
      </c>
      <c r="J41" s="226">
        <f t="shared" si="9"/>
        <v>0</v>
      </c>
      <c r="K41" s="226">
        <f t="shared" si="9"/>
        <v>0</v>
      </c>
      <c r="L41" s="227">
        <f t="shared" si="9"/>
        <v>0</v>
      </c>
      <c r="M41" s="226">
        <f t="shared" si="9"/>
        <v>0</v>
      </c>
      <c r="N41" s="241">
        <f>SUM(F41:M41)</f>
        <v>0</v>
      </c>
      <c r="O41" s="228">
        <f>+E41-N41</f>
        <v>0</v>
      </c>
      <c r="P41" s="229" t="e">
        <f>+O41/E41</f>
        <v>#DIV/0!</v>
      </c>
    </row>
    <row r="42" spans="1:16" ht="13" thickBot="1">
      <c r="B42" s="303" t="s">
        <v>99</v>
      </c>
      <c r="C42" s="304" t="s">
        <v>98</v>
      </c>
      <c r="D42" s="153" t="e">
        <f>+D41/C29</f>
        <v>#DIV/0!</v>
      </c>
      <c r="E42" s="152"/>
      <c r="F42" s="152" t="s">
        <v>44</v>
      </c>
      <c r="G42" s="153" t="e">
        <f>+D42*E29</f>
        <v>#DIV/0!</v>
      </c>
      <c r="H42" s="152" t="s">
        <v>45</v>
      </c>
      <c r="I42" s="400">
        <v>0.25</v>
      </c>
      <c r="J42" s="152" t="s">
        <v>46</v>
      </c>
      <c r="K42" s="152" t="e">
        <f>+G42*I42</f>
        <v>#DIV/0!</v>
      </c>
      <c r="L42" s="152"/>
      <c r="M42" s="152"/>
      <c r="N42" s="302"/>
      <c r="O42" s="305"/>
      <c r="P42" s="306"/>
    </row>
    <row r="43" spans="1:16" ht="30" customHeight="1">
      <c r="B43" s="454" t="s">
        <v>20</v>
      </c>
      <c r="C43" s="455"/>
      <c r="D43" s="207">
        <f t="shared" ref="D43:O43" si="10">+D41/12</f>
        <v>0</v>
      </c>
      <c r="E43" s="207">
        <f t="shared" si="10"/>
        <v>0</v>
      </c>
      <c r="F43" s="207">
        <f t="shared" si="10"/>
        <v>0</v>
      </c>
      <c r="G43" s="207">
        <f t="shared" si="10"/>
        <v>0</v>
      </c>
      <c r="H43" s="207">
        <f t="shared" si="10"/>
        <v>0</v>
      </c>
      <c r="I43" s="207">
        <f t="shared" si="10"/>
        <v>0</v>
      </c>
      <c r="J43" s="207">
        <f t="shared" si="10"/>
        <v>0</v>
      </c>
      <c r="K43" s="207">
        <f t="shared" si="10"/>
        <v>0</v>
      </c>
      <c r="L43" s="207">
        <f t="shared" si="10"/>
        <v>0</v>
      </c>
      <c r="M43" s="207">
        <f t="shared" si="10"/>
        <v>0</v>
      </c>
      <c r="N43" s="230">
        <f t="shared" si="10"/>
        <v>0</v>
      </c>
      <c r="O43" s="231">
        <f t="shared" si="10"/>
        <v>0</v>
      </c>
      <c r="P43" s="35"/>
    </row>
    <row r="44" spans="1:16" ht="30" customHeight="1" thickBot="1">
      <c r="B44" s="454" t="s">
        <v>21</v>
      </c>
      <c r="C44" s="455"/>
      <c r="D44" s="232">
        <f t="shared" ref="D44:O44" si="11">+D41/52</f>
        <v>0</v>
      </c>
      <c r="E44" s="232">
        <f t="shared" si="11"/>
        <v>0</v>
      </c>
      <c r="F44" s="232">
        <f t="shared" si="11"/>
        <v>0</v>
      </c>
      <c r="G44" s="232">
        <f t="shared" si="11"/>
        <v>0</v>
      </c>
      <c r="H44" s="232">
        <f t="shared" si="11"/>
        <v>0</v>
      </c>
      <c r="I44" s="232">
        <f t="shared" si="11"/>
        <v>0</v>
      </c>
      <c r="J44" s="232">
        <f t="shared" si="11"/>
        <v>0</v>
      </c>
      <c r="K44" s="232">
        <f t="shared" si="11"/>
        <v>0</v>
      </c>
      <c r="L44" s="232">
        <f t="shared" si="11"/>
        <v>0</v>
      </c>
      <c r="M44" s="232">
        <f t="shared" si="11"/>
        <v>0</v>
      </c>
      <c r="N44" s="233">
        <f t="shared" si="11"/>
        <v>0</v>
      </c>
      <c r="O44" s="234">
        <f t="shared" si="11"/>
        <v>0</v>
      </c>
      <c r="P44" s="35"/>
    </row>
    <row r="45" spans="1:16">
      <c r="D45" s="33"/>
      <c r="E45" s="34"/>
    </row>
    <row r="46" spans="1:16">
      <c r="B46" t="s">
        <v>16</v>
      </c>
    </row>
    <row r="47" spans="1:16" ht="13" thickBot="1"/>
    <row r="48" spans="1:16" ht="19" thickBot="1">
      <c r="A48" s="464"/>
      <c r="B48" s="464"/>
      <c r="C48" s="464"/>
      <c r="D48" s="87" t="s">
        <v>87</v>
      </c>
      <c r="E48" s="363">
        <v>0</v>
      </c>
      <c r="F48" s="88" t="s">
        <v>8</v>
      </c>
      <c r="G48" s="89">
        <f>+D$4</f>
        <v>0</v>
      </c>
      <c r="H48" s="463" t="s">
        <v>9</v>
      </c>
      <c r="I48" s="463"/>
      <c r="J48" s="463"/>
      <c r="K48" s="90">
        <f>+D$11</f>
        <v>0</v>
      </c>
      <c r="L48" s="10"/>
    </row>
    <row r="49" spans="1:17" ht="49.5" customHeight="1" thickBot="1">
      <c r="A49" s="456" t="str">
        <f>+B32</f>
        <v>Natural</v>
      </c>
      <c r="B49" s="457"/>
      <c r="C49" s="458"/>
      <c r="D49" s="166" t="s">
        <v>13</v>
      </c>
      <c r="E49" s="164" t="s">
        <v>14</v>
      </c>
      <c r="F49" s="121" t="str">
        <f>+B$14</f>
        <v>terms</v>
      </c>
      <c r="G49" s="121" t="str">
        <f>+B$17</f>
        <v>G&amp;A  (damages included)</v>
      </c>
      <c r="H49" s="121" t="str">
        <f>+B$18</f>
        <v>Distribution &amp; Warehousing</v>
      </c>
      <c r="I49" s="121" t="str">
        <f>+B$19</f>
        <v>Marketing (retailer)</v>
      </c>
      <c r="J49" s="121" t="str">
        <f>+B$20</f>
        <v>Marketing (consumer)</v>
      </c>
      <c r="K49" s="121" t="str">
        <f>+B$21</f>
        <v>Sales Commission</v>
      </c>
      <c r="L49" s="121" t="str">
        <f>+B$22</f>
        <v>Other</v>
      </c>
      <c r="M49" s="121" t="str">
        <f>+B$13</f>
        <v xml:space="preserve">Base MFR Cost/Unit </v>
      </c>
      <c r="N49" s="165" t="str">
        <f>+B$24</f>
        <v>Total Cost of Goods</v>
      </c>
      <c r="O49" s="160" t="s">
        <v>72</v>
      </c>
      <c r="P49" s="161" t="s">
        <v>12</v>
      </c>
    </row>
    <row r="50" spans="1:17" ht="19" thickBot="1">
      <c r="A50" s="30"/>
      <c r="B50" s="31"/>
      <c r="C50" s="32" t="s">
        <v>2</v>
      </c>
      <c r="D50" s="447">
        <f>SUM(D52:D61)</f>
        <v>0</v>
      </c>
      <c r="E50" s="449">
        <f>SUM(E52:E61)</f>
        <v>0</v>
      </c>
      <c r="F50" s="308">
        <f>+D$14</f>
        <v>0</v>
      </c>
      <c r="G50" s="309">
        <f>+D$17</f>
        <v>0</v>
      </c>
      <c r="H50" s="310">
        <f>+D$18</f>
        <v>0</v>
      </c>
      <c r="I50" s="310">
        <f>+D$19</f>
        <v>0</v>
      </c>
      <c r="J50" s="310">
        <f>+D$20</f>
        <v>0</v>
      </c>
      <c r="K50" s="309">
        <f>+D$21</f>
        <v>0</v>
      </c>
      <c r="L50" s="310">
        <f>+D$22</f>
        <v>0</v>
      </c>
      <c r="M50" s="311">
        <f>+D$13</f>
        <v>0</v>
      </c>
      <c r="N50" s="312">
        <f>+D$24</f>
        <v>0</v>
      </c>
      <c r="O50" s="313">
        <f>+D$26</f>
        <v>0</v>
      </c>
      <c r="P50" s="314"/>
    </row>
    <row r="51" spans="1:17" ht="24" customHeight="1" thickBot="1">
      <c r="A51" s="93" t="s">
        <v>19</v>
      </c>
      <c r="B51" s="173" t="s">
        <v>0</v>
      </c>
      <c r="C51" s="175">
        <f>SUM(C52:C60)</f>
        <v>0</v>
      </c>
      <c r="D51" s="448"/>
      <c r="E51" s="450"/>
      <c r="F51" s="316">
        <f t="shared" ref="F51:O51" si="12">SUM(F52:F61)</f>
        <v>0</v>
      </c>
      <c r="G51" s="317">
        <f t="shared" si="12"/>
        <v>0</v>
      </c>
      <c r="H51" s="317">
        <f t="shared" si="12"/>
        <v>0</v>
      </c>
      <c r="I51" s="317">
        <f t="shared" si="12"/>
        <v>0</v>
      </c>
      <c r="J51" s="317">
        <f t="shared" si="12"/>
        <v>0</v>
      </c>
      <c r="K51" s="317">
        <f t="shared" si="12"/>
        <v>0</v>
      </c>
      <c r="L51" s="317">
        <f t="shared" si="12"/>
        <v>0</v>
      </c>
      <c r="M51" s="318">
        <f t="shared" si="12"/>
        <v>0</v>
      </c>
      <c r="N51" s="319">
        <f t="shared" si="12"/>
        <v>0</v>
      </c>
      <c r="O51" s="320">
        <f t="shared" si="12"/>
        <v>0</v>
      </c>
      <c r="P51" s="315" t="e">
        <f>+O51/E50</f>
        <v>#DIV/0!</v>
      </c>
      <c r="Q51" s="8"/>
    </row>
    <row r="52" spans="1:17" ht="15">
      <c r="A52" s="364"/>
      <c r="B52" s="365"/>
      <c r="C52" s="366">
        <v>0</v>
      </c>
      <c r="D52" s="201">
        <f t="shared" ref="D52:D57" si="13">+$E$48*C52*52*$D$28</f>
        <v>0</v>
      </c>
      <c r="E52" s="182">
        <f>+D52*$K$48</f>
        <v>0</v>
      </c>
      <c r="F52" s="202">
        <f>+$D52*F$50</f>
        <v>0</v>
      </c>
      <c r="G52" s="203">
        <f t="shared" ref="F52:H60" si="14">+$D52*G$50</f>
        <v>0</v>
      </c>
      <c r="H52" s="203">
        <f>+$D52*H$50</f>
        <v>0</v>
      </c>
      <c r="I52" s="203">
        <f t="shared" ref="I52:I60" si="15">+I$50*D52</f>
        <v>0</v>
      </c>
      <c r="J52" s="203">
        <f t="shared" ref="J52:M60" si="16">+$D52*J$50</f>
        <v>0</v>
      </c>
      <c r="K52" s="203">
        <f t="shared" si="16"/>
        <v>0</v>
      </c>
      <c r="L52" s="203">
        <f t="shared" si="16"/>
        <v>0</v>
      </c>
      <c r="M52" s="204">
        <f t="shared" si="16"/>
        <v>0</v>
      </c>
      <c r="N52" s="321">
        <f>SUM(F52:M52)</f>
        <v>0</v>
      </c>
      <c r="O52" s="182">
        <f t="shared" ref="O52:O60" si="17">+E52-N52</f>
        <v>0</v>
      </c>
      <c r="P52" s="179" t="e">
        <f t="shared" ref="P52:P60" si="18">+O52/E52</f>
        <v>#DIV/0!</v>
      </c>
      <c r="Q52" s="1"/>
    </row>
    <row r="53" spans="1:17" ht="15">
      <c r="A53" s="367"/>
      <c r="B53" s="368"/>
      <c r="C53" s="369"/>
      <c r="D53" s="205">
        <f t="shared" si="13"/>
        <v>0</v>
      </c>
      <c r="E53" s="185">
        <f t="shared" ref="E53:E60" si="19">+D53*$K$48</f>
        <v>0</v>
      </c>
      <c r="F53" s="186">
        <f t="shared" si="14"/>
        <v>0</v>
      </c>
      <c r="G53" s="187">
        <f t="shared" si="14"/>
        <v>0</v>
      </c>
      <c r="H53" s="187">
        <f>+$D53*H$50</f>
        <v>0</v>
      </c>
      <c r="I53" s="187">
        <f t="shared" si="15"/>
        <v>0</v>
      </c>
      <c r="J53" s="187">
        <f t="shared" si="16"/>
        <v>0</v>
      </c>
      <c r="K53" s="187">
        <f t="shared" si="16"/>
        <v>0</v>
      </c>
      <c r="L53" s="187">
        <f t="shared" si="16"/>
        <v>0</v>
      </c>
      <c r="M53" s="185">
        <f t="shared" si="16"/>
        <v>0</v>
      </c>
      <c r="N53" s="236">
        <f t="shared" ref="N53:N60" si="20">SUM(F53:M53)</f>
        <v>0</v>
      </c>
      <c r="O53" s="185">
        <f t="shared" si="17"/>
        <v>0</v>
      </c>
      <c r="P53" s="179" t="e">
        <f t="shared" si="18"/>
        <v>#DIV/0!</v>
      </c>
      <c r="Q53" s="1"/>
    </row>
    <row r="54" spans="1:17" ht="15">
      <c r="A54" s="367"/>
      <c r="B54" s="368"/>
      <c r="C54" s="369"/>
      <c r="D54" s="205">
        <f t="shared" si="13"/>
        <v>0</v>
      </c>
      <c r="E54" s="185">
        <f t="shared" si="19"/>
        <v>0</v>
      </c>
      <c r="F54" s="186">
        <f t="shared" si="14"/>
        <v>0</v>
      </c>
      <c r="G54" s="187">
        <f t="shared" si="14"/>
        <v>0</v>
      </c>
      <c r="H54" s="187">
        <f t="shared" si="14"/>
        <v>0</v>
      </c>
      <c r="I54" s="187">
        <f t="shared" si="15"/>
        <v>0</v>
      </c>
      <c r="J54" s="187">
        <f t="shared" si="16"/>
        <v>0</v>
      </c>
      <c r="K54" s="187">
        <f t="shared" si="16"/>
        <v>0</v>
      </c>
      <c r="L54" s="187">
        <f t="shared" si="16"/>
        <v>0</v>
      </c>
      <c r="M54" s="185">
        <f t="shared" si="16"/>
        <v>0</v>
      </c>
      <c r="N54" s="236">
        <f t="shared" si="20"/>
        <v>0</v>
      </c>
      <c r="O54" s="185">
        <f t="shared" si="17"/>
        <v>0</v>
      </c>
      <c r="P54" s="179" t="e">
        <f t="shared" si="18"/>
        <v>#DIV/0!</v>
      </c>
      <c r="Q54" s="1"/>
    </row>
    <row r="55" spans="1:17" ht="15">
      <c r="A55" s="367"/>
      <c r="B55" s="368"/>
      <c r="C55" s="369"/>
      <c r="D55" s="205">
        <f t="shared" si="13"/>
        <v>0</v>
      </c>
      <c r="E55" s="185">
        <f t="shared" si="19"/>
        <v>0</v>
      </c>
      <c r="F55" s="186">
        <f t="shared" si="14"/>
        <v>0</v>
      </c>
      <c r="G55" s="187">
        <f t="shared" si="14"/>
        <v>0</v>
      </c>
      <c r="H55" s="187">
        <f>+$D55*H$50</f>
        <v>0</v>
      </c>
      <c r="I55" s="187">
        <f t="shared" si="15"/>
        <v>0</v>
      </c>
      <c r="J55" s="187">
        <f t="shared" si="16"/>
        <v>0</v>
      </c>
      <c r="K55" s="187">
        <f t="shared" si="16"/>
        <v>0</v>
      </c>
      <c r="L55" s="187">
        <f t="shared" si="16"/>
        <v>0</v>
      </c>
      <c r="M55" s="185">
        <f t="shared" si="16"/>
        <v>0</v>
      </c>
      <c r="N55" s="236">
        <f t="shared" si="20"/>
        <v>0</v>
      </c>
      <c r="O55" s="185">
        <f t="shared" si="17"/>
        <v>0</v>
      </c>
      <c r="P55" s="179" t="e">
        <f t="shared" si="18"/>
        <v>#DIV/0!</v>
      </c>
      <c r="Q55" s="1"/>
    </row>
    <row r="56" spans="1:17" ht="15">
      <c r="A56" s="367"/>
      <c r="B56" s="368"/>
      <c r="C56" s="369"/>
      <c r="D56" s="205">
        <f t="shared" si="13"/>
        <v>0</v>
      </c>
      <c r="E56" s="185">
        <f t="shared" si="19"/>
        <v>0</v>
      </c>
      <c r="F56" s="186">
        <f t="shared" si="14"/>
        <v>0</v>
      </c>
      <c r="G56" s="187">
        <f t="shared" si="14"/>
        <v>0</v>
      </c>
      <c r="H56" s="187">
        <f t="shared" si="14"/>
        <v>0</v>
      </c>
      <c r="I56" s="187">
        <f t="shared" si="15"/>
        <v>0</v>
      </c>
      <c r="J56" s="187">
        <f t="shared" si="16"/>
        <v>0</v>
      </c>
      <c r="K56" s="187">
        <f t="shared" si="16"/>
        <v>0</v>
      </c>
      <c r="L56" s="187">
        <f t="shared" si="16"/>
        <v>0</v>
      </c>
      <c r="M56" s="185">
        <f t="shared" si="16"/>
        <v>0</v>
      </c>
      <c r="N56" s="236">
        <f t="shared" si="20"/>
        <v>0</v>
      </c>
      <c r="O56" s="185">
        <f t="shared" si="17"/>
        <v>0</v>
      </c>
      <c r="P56" s="179" t="e">
        <f t="shared" si="18"/>
        <v>#DIV/0!</v>
      </c>
      <c r="Q56" s="1"/>
    </row>
    <row r="57" spans="1:17" ht="15">
      <c r="A57" s="368"/>
      <c r="B57" s="368"/>
      <c r="C57" s="369"/>
      <c r="D57" s="205">
        <f t="shared" si="13"/>
        <v>0</v>
      </c>
      <c r="E57" s="185">
        <f t="shared" si="19"/>
        <v>0</v>
      </c>
      <c r="F57" s="186">
        <f t="shared" si="14"/>
        <v>0</v>
      </c>
      <c r="G57" s="187">
        <f t="shared" si="14"/>
        <v>0</v>
      </c>
      <c r="H57" s="187">
        <f>+$D57*H$50</f>
        <v>0</v>
      </c>
      <c r="I57" s="187">
        <f t="shared" si="15"/>
        <v>0</v>
      </c>
      <c r="J57" s="187">
        <f>+$D57*J$50</f>
        <v>0</v>
      </c>
      <c r="K57" s="187">
        <f t="shared" si="16"/>
        <v>0</v>
      </c>
      <c r="L57" s="187">
        <f t="shared" si="16"/>
        <v>0</v>
      </c>
      <c r="M57" s="185">
        <f t="shared" si="16"/>
        <v>0</v>
      </c>
      <c r="N57" s="236">
        <f t="shared" si="20"/>
        <v>0</v>
      </c>
      <c r="O57" s="185">
        <f t="shared" si="17"/>
        <v>0</v>
      </c>
      <c r="P57" s="179" t="e">
        <f t="shared" si="18"/>
        <v>#DIV/0!</v>
      </c>
      <c r="Q57" s="1"/>
    </row>
    <row r="58" spans="1:17" ht="15">
      <c r="A58" s="368"/>
      <c r="B58" s="368"/>
      <c r="C58" s="369"/>
      <c r="D58" s="205">
        <f>+$E$48*C58*52</f>
        <v>0</v>
      </c>
      <c r="E58" s="185">
        <f t="shared" si="19"/>
        <v>0</v>
      </c>
      <c r="F58" s="186">
        <f t="shared" si="14"/>
        <v>0</v>
      </c>
      <c r="G58" s="187">
        <f t="shared" si="14"/>
        <v>0</v>
      </c>
      <c r="H58" s="187">
        <f>+$D58*H$50</f>
        <v>0</v>
      </c>
      <c r="I58" s="187">
        <f t="shared" si="15"/>
        <v>0</v>
      </c>
      <c r="J58" s="187">
        <f t="shared" si="16"/>
        <v>0</v>
      </c>
      <c r="K58" s="187">
        <f t="shared" si="16"/>
        <v>0</v>
      </c>
      <c r="L58" s="187">
        <f t="shared" si="16"/>
        <v>0</v>
      </c>
      <c r="M58" s="185">
        <f t="shared" si="16"/>
        <v>0</v>
      </c>
      <c r="N58" s="236">
        <f t="shared" si="20"/>
        <v>0</v>
      </c>
      <c r="O58" s="185">
        <f t="shared" si="17"/>
        <v>0</v>
      </c>
      <c r="P58" s="179" t="e">
        <f t="shared" si="18"/>
        <v>#DIV/0!</v>
      </c>
      <c r="Q58" s="1"/>
    </row>
    <row r="59" spans="1:17" ht="15">
      <c r="A59" s="368"/>
      <c r="B59" s="368"/>
      <c r="C59" s="369"/>
      <c r="D59" s="205">
        <f>+$E$48*C59*52</f>
        <v>0</v>
      </c>
      <c r="E59" s="185">
        <f t="shared" si="19"/>
        <v>0</v>
      </c>
      <c r="F59" s="186">
        <f t="shared" si="14"/>
        <v>0</v>
      </c>
      <c r="G59" s="187">
        <f t="shared" si="14"/>
        <v>0</v>
      </c>
      <c r="H59" s="187">
        <f t="shared" si="14"/>
        <v>0</v>
      </c>
      <c r="I59" s="187">
        <f t="shared" si="15"/>
        <v>0</v>
      </c>
      <c r="J59" s="187">
        <f t="shared" si="16"/>
        <v>0</v>
      </c>
      <c r="K59" s="187">
        <f t="shared" si="16"/>
        <v>0</v>
      </c>
      <c r="L59" s="187">
        <f t="shared" si="16"/>
        <v>0</v>
      </c>
      <c r="M59" s="185">
        <f t="shared" si="16"/>
        <v>0</v>
      </c>
      <c r="N59" s="236">
        <f t="shared" si="20"/>
        <v>0</v>
      </c>
      <c r="O59" s="185">
        <f t="shared" si="17"/>
        <v>0</v>
      </c>
      <c r="P59" s="179" t="e">
        <f t="shared" si="18"/>
        <v>#DIV/0!</v>
      </c>
      <c r="Q59" s="1"/>
    </row>
    <row r="60" spans="1:17" ht="16" thickBot="1">
      <c r="A60" s="370"/>
      <c r="B60" s="370"/>
      <c r="C60" s="371"/>
      <c r="D60" s="206">
        <f>+$E$48*C60*52</f>
        <v>0</v>
      </c>
      <c r="E60" s="189">
        <f t="shared" si="19"/>
        <v>0</v>
      </c>
      <c r="F60" s="190">
        <f t="shared" si="14"/>
        <v>0</v>
      </c>
      <c r="G60" s="191">
        <f t="shared" si="14"/>
        <v>0</v>
      </c>
      <c r="H60" s="191">
        <f t="shared" si="14"/>
        <v>0</v>
      </c>
      <c r="I60" s="191">
        <f t="shared" si="15"/>
        <v>0</v>
      </c>
      <c r="J60" s="191">
        <f t="shared" si="16"/>
        <v>0</v>
      </c>
      <c r="K60" s="191">
        <f t="shared" si="16"/>
        <v>0</v>
      </c>
      <c r="L60" s="191">
        <f t="shared" si="16"/>
        <v>0</v>
      </c>
      <c r="M60" s="189">
        <f t="shared" si="16"/>
        <v>0</v>
      </c>
      <c r="N60" s="237">
        <f t="shared" si="20"/>
        <v>0</v>
      </c>
      <c r="O60" s="189">
        <f t="shared" si="17"/>
        <v>0</v>
      </c>
      <c r="P60" s="180" t="e">
        <f t="shared" si="18"/>
        <v>#DIV/0!</v>
      </c>
      <c r="Q60" s="1"/>
    </row>
    <row r="61" spans="1:17">
      <c r="A61" s="3"/>
      <c r="B61" s="2"/>
      <c r="C61" s="2"/>
      <c r="D61"/>
    </row>
    <row r="62" spans="1:17" ht="13" thickBot="1">
      <c r="A62" s="3"/>
      <c r="B62" s="2"/>
      <c r="C62" s="2"/>
      <c r="D62"/>
    </row>
    <row r="63" spans="1:17" ht="19" thickBot="1">
      <c r="A63" s="464"/>
      <c r="B63" s="464"/>
      <c r="C63" s="464"/>
      <c r="D63" s="87" t="s">
        <v>87</v>
      </c>
      <c r="E63" s="363">
        <v>0</v>
      </c>
      <c r="F63" s="88" t="s">
        <v>8</v>
      </c>
      <c r="G63" s="89">
        <f>+D$4</f>
        <v>0</v>
      </c>
      <c r="H63" s="463" t="s">
        <v>9</v>
      </c>
      <c r="I63" s="463"/>
      <c r="J63" s="463"/>
      <c r="K63" s="90">
        <f>+D$11</f>
        <v>0</v>
      </c>
      <c r="L63" s="10"/>
    </row>
    <row r="64" spans="1:17" ht="50.25" customHeight="1" thickBot="1">
      <c r="A64" s="456" t="str">
        <f>+B33</f>
        <v>Grocery</v>
      </c>
      <c r="B64" s="457"/>
      <c r="C64" s="458"/>
      <c r="D64" s="166" t="s">
        <v>13</v>
      </c>
      <c r="E64" s="164" t="s">
        <v>14</v>
      </c>
      <c r="F64" s="121" t="str">
        <f>+B$14</f>
        <v>terms</v>
      </c>
      <c r="G64" s="121" t="str">
        <f>+B$17</f>
        <v>G&amp;A  (damages included)</v>
      </c>
      <c r="H64" s="121" t="str">
        <f>+B$18</f>
        <v>Distribution &amp; Warehousing</v>
      </c>
      <c r="I64" s="121" t="str">
        <f>+B$19</f>
        <v>Marketing (retailer)</v>
      </c>
      <c r="J64" s="121" t="str">
        <f>+B$20</f>
        <v>Marketing (consumer)</v>
      </c>
      <c r="K64" s="121" t="str">
        <f>+B$21</f>
        <v>Sales Commission</v>
      </c>
      <c r="L64" s="121" t="str">
        <f>+B$22</f>
        <v>Other</v>
      </c>
      <c r="M64" s="121" t="str">
        <f>+B$13</f>
        <v xml:space="preserve">Base MFR Cost/Unit </v>
      </c>
      <c r="N64" s="165" t="str">
        <f>+B$24</f>
        <v>Total Cost of Goods</v>
      </c>
      <c r="O64" s="160" t="s">
        <v>72</v>
      </c>
      <c r="P64" s="161" t="s">
        <v>12</v>
      </c>
    </row>
    <row r="65" spans="1:40" ht="19" thickBot="1">
      <c r="A65" s="91"/>
      <c r="B65" s="11"/>
      <c r="C65" s="15" t="s">
        <v>2</v>
      </c>
      <c r="D65" s="447">
        <f>SUM(D67:D75)</f>
        <v>0</v>
      </c>
      <c r="E65" s="449">
        <f>SUM(E67:E75)</f>
        <v>0</v>
      </c>
      <c r="F65" s="308">
        <f>+D$14</f>
        <v>0</v>
      </c>
      <c r="G65" s="309">
        <f>+D$17</f>
        <v>0</v>
      </c>
      <c r="H65" s="310">
        <f>+D$18</f>
        <v>0</v>
      </c>
      <c r="I65" s="310">
        <f>+D$19</f>
        <v>0</v>
      </c>
      <c r="J65" s="310">
        <f>+D$20</f>
        <v>0</v>
      </c>
      <c r="K65" s="309">
        <f>+D$21</f>
        <v>0</v>
      </c>
      <c r="L65" s="310">
        <f>+D$22</f>
        <v>0</v>
      </c>
      <c r="M65" s="311">
        <f>+D$13</f>
        <v>0</v>
      </c>
      <c r="N65" s="312">
        <f>+D$24</f>
        <v>0</v>
      </c>
      <c r="O65" s="313">
        <f>+D$26</f>
        <v>0</v>
      </c>
      <c r="P65" s="322"/>
    </row>
    <row r="66" spans="1:40" ht="21" thickBot="1">
      <c r="A66" s="92" t="s">
        <v>1</v>
      </c>
      <c r="B66" s="173" t="s">
        <v>0</v>
      </c>
      <c r="C66" s="176">
        <f>SUM(C67:C75)</f>
        <v>0</v>
      </c>
      <c r="D66" s="448"/>
      <c r="E66" s="450"/>
      <c r="F66" s="316">
        <f t="shared" ref="F66:O66" si="21">SUM(F67:F75)</f>
        <v>0</v>
      </c>
      <c r="G66" s="316">
        <f t="shared" si="21"/>
        <v>0</v>
      </c>
      <c r="H66" s="316">
        <f t="shared" si="21"/>
        <v>0</v>
      </c>
      <c r="I66" s="316">
        <f t="shared" si="21"/>
        <v>0</v>
      </c>
      <c r="J66" s="316">
        <f t="shared" si="21"/>
        <v>0</v>
      </c>
      <c r="K66" s="316">
        <f t="shared" si="21"/>
        <v>0</v>
      </c>
      <c r="L66" s="316">
        <f t="shared" si="21"/>
        <v>0</v>
      </c>
      <c r="M66" s="324">
        <f t="shared" si="21"/>
        <v>0</v>
      </c>
      <c r="N66" s="319">
        <f t="shared" si="21"/>
        <v>0</v>
      </c>
      <c r="O66" s="320">
        <f t="shared" si="21"/>
        <v>0</v>
      </c>
      <c r="P66" s="323" t="e">
        <f>+O66/E65</f>
        <v>#DIV/0!</v>
      </c>
      <c r="Q66" s="8"/>
      <c r="R66" s="8"/>
      <c r="S66" s="8"/>
      <c r="T66" s="8"/>
      <c r="U66" s="8"/>
      <c r="V66" s="8"/>
      <c r="W66" s="8"/>
      <c r="X66" s="8"/>
      <c r="Y66" s="8"/>
      <c r="Z66" s="8"/>
      <c r="AA66" s="8"/>
      <c r="AB66" s="8"/>
      <c r="AC66" s="8"/>
      <c r="AD66" s="8"/>
      <c r="AE66" s="8"/>
      <c r="AF66" s="8"/>
      <c r="AG66" s="8"/>
      <c r="AH66" s="8"/>
      <c r="AI66" s="8"/>
      <c r="AJ66" s="8"/>
      <c r="AK66" s="8"/>
      <c r="AL66" s="8"/>
      <c r="AM66" s="8"/>
      <c r="AN66" s="8"/>
    </row>
    <row r="67" spans="1:40" ht="15">
      <c r="A67" s="372"/>
      <c r="B67" s="373"/>
      <c r="C67" s="374"/>
      <c r="D67" s="181">
        <f>+$E$63*C67*52*$D$28</f>
        <v>0</v>
      </c>
      <c r="E67" s="182">
        <f t="shared" ref="E67:E75" si="22">+D67*$K$63</f>
        <v>0</v>
      </c>
      <c r="F67" s="183">
        <f t="shared" ref="F67:M75" si="23">+$D67*F$65</f>
        <v>0</v>
      </c>
      <c r="G67" s="184">
        <f t="shared" si="23"/>
        <v>0</v>
      </c>
      <c r="H67" s="184">
        <f t="shared" si="23"/>
        <v>0</v>
      </c>
      <c r="I67" s="184">
        <f t="shared" si="23"/>
        <v>0</v>
      </c>
      <c r="J67" s="184">
        <f t="shared" si="23"/>
        <v>0</v>
      </c>
      <c r="K67" s="184">
        <f t="shared" si="23"/>
        <v>0</v>
      </c>
      <c r="L67" s="184">
        <f t="shared" si="23"/>
        <v>0</v>
      </c>
      <c r="M67" s="182">
        <f t="shared" si="23"/>
        <v>0</v>
      </c>
      <c r="N67" s="321">
        <f t="shared" ref="N67:N75" si="24">SUM(F67:M67)</f>
        <v>0</v>
      </c>
      <c r="O67" s="185">
        <f t="shared" ref="O67:O75" si="25">+E67-N67</f>
        <v>0</v>
      </c>
      <c r="P67" s="179" t="e">
        <f t="shared" ref="P67:P75" si="26">+O67/E67</f>
        <v>#DIV/0!</v>
      </c>
      <c r="Q67" s="1"/>
      <c r="R67" s="1"/>
      <c r="S67" s="1"/>
      <c r="T67" s="1"/>
      <c r="U67" s="1"/>
      <c r="V67" s="1"/>
      <c r="W67" s="1"/>
      <c r="X67" s="1"/>
      <c r="Y67" s="1"/>
      <c r="Z67" s="1"/>
      <c r="AA67" s="1"/>
      <c r="AB67" s="1"/>
      <c r="AC67" s="1"/>
      <c r="AD67" s="1"/>
      <c r="AE67" s="1"/>
      <c r="AF67" s="1"/>
      <c r="AG67" s="1"/>
      <c r="AH67" s="1"/>
      <c r="AI67" s="1"/>
      <c r="AJ67" s="1"/>
      <c r="AK67" s="1"/>
      <c r="AL67" s="1"/>
      <c r="AM67" s="1"/>
      <c r="AN67" s="1"/>
    </row>
    <row r="68" spans="1:40" ht="15">
      <c r="A68" s="375"/>
      <c r="B68" s="376"/>
      <c r="C68" s="377"/>
      <c r="D68" s="195">
        <f>+$E$63*C68*52*$D$28</f>
        <v>0</v>
      </c>
      <c r="E68" s="185">
        <f t="shared" si="22"/>
        <v>0</v>
      </c>
      <c r="F68" s="186">
        <f t="shared" si="23"/>
        <v>0</v>
      </c>
      <c r="G68" s="187">
        <f t="shared" si="23"/>
        <v>0</v>
      </c>
      <c r="H68" s="187">
        <f t="shared" si="23"/>
        <v>0</v>
      </c>
      <c r="I68" s="187">
        <f t="shared" si="23"/>
        <v>0</v>
      </c>
      <c r="J68" s="187">
        <f t="shared" si="23"/>
        <v>0</v>
      </c>
      <c r="K68" s="187">
        <f t="shared" si="23"/>
        <v>0</v>
      </c>
      <c r="L68" s="187">
        <f t="shared" si="23"/>
        <v>0</v>
      </c>
      <c r="M68" s="185">
        <f t="shared" si="23"/>
        <v>0</v>
      </c>
      <c r="N68" s="236">
        <f t="shared" si="24"/>
        <v>0</v>
      </c>
      <c r="O68" s="185">
        <f t="shared" si="25"/>
        <v>0</v>
      </c>
      <c r="P68" s="179" t="e">
        <f t="shared" si="26"/>
        <v>#DIV/0!</v>
      </c>
      <c r="Q68" s="1"/>
      <c r="R68" s="1"/>
      <c r="S68" s="1"/>
      <c r="T68" s="1"/>
      <c r="U68" s="1"/>
      <c r="V68" s="1"/>
      <c r="W68" s="1"/>
      <c r="X68" s="1"/>
      <c r="Y68" s="1"/>
      <c r="Z68" s="1"/>
      <c r="AA68" s="1"/>
      <c r="AB68" s="1"/>
      <c r="AC68" s="1"/>
      <c r="AD68" s="1"/>
      <c r="AE68" s="1"/>
      <c r="AF68" s="1"/>
      <c r="AG68" s="1"/>
      <c r="AH68" s="1"/>
      <c r="AI68" s="1"/>
      <c r="AJ68" s="1"/>
      <c r="AK68" s="1"/>
      <c r="AL68" s="1"/>
      <c r="AM68" s="1"/>
      <c r="AN68" s="1"/>
    </row>
    <row r="69" spans="1:40" ht="15">
      <c r="A69" s="375"/>
      <c r="B69" s="376"/>
      <c r="C69" s="377"/>
      <c r="D69" s="195">
        <f>+$E$63*C69*52*$D$28</f>
        <v>0</v>
      </c>
      <c r="E69" s="185">
        <f t="shared" si="22"/>
        <v>0</v>
      </c>
      <c r="F69" s="186">
        <f t="shared" si="23"/>
        <v>0</v>
      </c>
      <c r="G69" s="187">
        <f t="shared" si="23"/>
        <v>0</v>
      </c>
      <c r="H69" s="187">
        <f t="shared" si="23"/>
        <v>0</v>
      </c>
      <c r="I69" s="187">
        <f t="shared" si="23"/>
        <v>0</v>
      </c>
      <c r="J69" s="187">
        <f t="shared" si="23"/>
        <v>0</v>
      </c>
      <c r="K69" s="187">
        <f t="shared" si="23"/>
        <v>0</v>
      </c>
      <c r="L69" s="187">
        <f t="shared" si="23"/>
        <v>0</v>
      </c>
      <c r="M69" s="185">
        <f t="shared" si="23"/>
        <v>0</v>
      </c>
      <c r="N69" s="236">
        <f t="shared" si="24"/>
        <v>0</v>
      </c>
      <c r="O69" s="185">
        <f t="shared" si="25"/>
        <v>0</v>
      </c>
      <c r="P69" s="179" t="e">
        <f t="shared" si="26"/>
        <v>#DIV/0!</v>
      </c>
      <c r="Q69" s="1"/>
      <c r="R69" s="1"/>
      <c r="S69" s="1"/>
      <c r="T69" s="1"/>
      <c r="U69" s="1"/>
      <c r="V69" s="1"/>
      <c r="W69" s="1"/>
      <c r="X69" s="1"/>
      <c r="Y69" s="1"/>
      <c r="Z69" s="1"/>
      <c r="AA69" s="1"/>
      <c r="AB69" s="1"/>
      <c r="AC69" s="1"/>
      <c r="AD69" s="1"/>
      <c r="AE69" s="1"/>
      <c r="AF69" s="1"/>
      <c r="AG69" s="1"/>
      <c r="AH69" s="1"/>
      <c r="AI69" s="1"/>
      <c r="AJ69" s="1"/>
      <c r="AK69" s="1"/>
      <c r="AL69" s="1"/>
      <c r="AM69" s="1"/>
      <c r="AN69" s="1"/>
    </row>
    <row r="70" spans="1:40" ht="15">
      <c r="A70" s="375"/>
      <c r="B70" s="376"/>
      <c r="C70" s="377"/>
      <c r="D70" s="195">
        <f>+$E$63*C70*52*$D$28</f>
        <v>0</v>
      </c>
      <c r="E70" s="185">
        <f t="shared" si="22"/>
        <v>0</v>
      </c>
      <c r="F70" s="186">
        <f t="shared" si="23"/>
        <v>0</v>
      </c>
      <c r="G70" s="187">
        <f t="shared" si="23"/>
        <v>0</v>
      </c>
      <c r="H70" s="187">
        <f t="shared" si="23"/>
        <v>0</v>
      </c>
      <c r="I70" s="187">
        <f t="shared" si="23"/>
        <v>0</v>
      </c>
      <c r="J70" s="187">
        <f t="shared" si="23"/>
        <v>0</v>
      </c>
      <c r="K70" s="187">
        <f t="shared" si="23"/>
        <v>0</v>
      </c>
      <c r="L70" s="187">
        <f t="shared" si="23"/>
        <v>0</v>
      </c>
      <c r="M70" s="185">
        <f t="shared" si="23"/>
        <v>0</v>
      </c>
      <c r="N70" s="236">
        <f t="shared" si="24"/>
        <v>0</v>
      </c>
      <c r="O70" s="185">
        <f t="shared" si="25"/>
        <v>0</v>
      </c>
      <c r="P70" s="179" t="e">
        <f t="shared" si="26"/>
        <v>#DIV/0!</v>
      </c>
      <c r="Q70" s="1"/>
      <c r="R70" s="1"/>
      <c r="S70" s="1"/>
      <c r="T70" s="1"/>
      <c r="U70" s="1"/>
      <c r="V70" s="1"/>
      <c r="W70" s="1"/>
      <c r="X70" s="1"/>
      <c r="Y70" s="1"/>
      <c r="Z70" s="1"/>
      <c r="AA70" s="1"/>
      <c r="AB70" s="1"/>
      <c r="AC70" s="1"/>
      <c r="AD70" s="1"/>
      <c r="AE70" s="1"/>
      <c r="AF70" s="1"/>
      <c r="AG70" s="1"/>
      <c r="AH70" s="1"/>
      <c r="AI70" s="1"/>
      <c r="AJ70" s="1"/>
      <c r="AK70" s="1"/>
      <c r="AL70" s="1"/>
      <c r="AM70" s="1"/>
      <c r="AN70" s="1"/>
    </row>
    <row r="71" spans="1:40" ht="15">
      <c r="A71" s="375"/>
      <c r="B71" s="376"/>
      <c r="C71" s="377"/>
      <c r="D71" s="195">
        <f>+$E$63*C71*52*$D$28</f>
        <v>0</v>
      </c>
      <c r="E71" s="185">
        <f t="shared" si="22"/>
        <v>0</v>
      </c>
      <c r="F71" s="186">
        <f t="shared" si="23"/>
        <v>0</v>
      </c>
      <c r="G71" s="187">
        <f t="shared" si="23"/>
        <v>0</v>
      </c>
      <c r="H71" s="187">
        <f t="shared" si="23"/>
        <v>0</v>
      </c>
      <c r="I71" s="187">
        <f t="shared" si="23"/>
        <v>0</v>
      </c>
      <c r="J71" s="187">
        <f t="shared" si="23"/>
        <v>0</v>
      </c>
      <c r="K71" s="187">
        <f t="shared" si="23"/>
        <v>0</v>
      </c>
      <c r="L71" s="187">
        <f t="shared" si="23"/>
        <v>0</v>
      </c>
      <c r="M71" s="185">
        <f t="shared" si="23"/>
        <v>0</v>
      </c>
      <c r="N71" s="236">
        <f t="shared" si="24"/>
        <v>0</v>
      </c>
      <c r="O71" s="185">
        <f t="shared" si="25"/>
        <v>0</v>
      </c>
      <c r="P71" s="179" t="e">
        <f t="shared" si="26"/>
        <v>#DIV/0!</v>
      </c>
      <c r="Q71" s="1"/>
      <c r="R71" s="1"/>
      <c r="S71" s="1"/>
      <c r="T71" s="1"/>
      <c r="U71" s="1"/>
      <c r="V71" s="1"/>
      <c r="W71" s="1"/>
      <c r="X71" s="1"/>
      <c r="Y71" s="1"/>
      <c r="Z71" s="1"/>
      <c r="AA71" s="1"/>
      <c r="AB71" s="1"/>
      <c r="AC71" s="1"/>
      <c r="AD71" s="1"/>
      <c r="AE71" s="1"/>
      <c r="AF71" s="1"/>
      <c r="AG71" s="1"/>
      <c r="AH71" s="1"/>
      <c r="AI71" s="1"/>
      <c r="AJ71" s="1"/>
      <c r="AK71" s="1"/>
      <c r="AL71" s="1"/>
      <c r="AM71" s="1"/>
      <c r="AN71" s="1"/>
    </row>
    <row r="72" spans="1:40" ht="15">
      <c r="A72" s="375"/>
      <c r="B72" s="376"/>
      <c r="C72" s="377"/>
      <c r="D72" s="195">
        <f>+$E$63*C72*50*$D$28</f>
        <v>0</v>
      </c>
      <c r="E72" s="185">
        <f t="shared" si="22"/>
        <v>0</v>
      </c>
      <c r="F72" s="186">
        <f t="shared" si="23"/>
        <v>0</v>
      </c>
      <c r="G72" s="187">
        <f t="shared" si="23"/>
        <v>0</v>
      </c>
      <c r="H72" s="187">
        <f t="shared" si="23"/>
        <v>0</v>
      </c>
      <c r="I72" s="187">
        <f t="shared" si="23"/>
        <v>0</v>
      </c>
      <c r="J72" s="187">
        <f t="shared" si="23"/>
        <v>0</v>
      </c>
      <c r="K72" s="187">
        <f t="shared" si="23"/>
        <v>0</v>
      </c>
      <c r="L72" s="187">
        <f t="shared" si="23"/>
        <v>0</v>
      </c>
      <c r="M72" s="185">
        <f t="shared" si="23"/>
        <v>0</v>
      </c>
      <c r="N72" s="236">
        <f t="shared" si="24"/>
        <v>0</v>
      </c>
      <c r="O72" s="185">
        <f t="shared" si="25"/>
        <v>0</v>
      </c>
      <c r="P72" s="179" t="e">
        <f t="shared" si="26"/>
        <v>#DIV/0!</v>
      </c>
      <c r="Q72" s="1"/>
      <c r="R72" s="1"/>
      <c r="S72" s="1"/>
      <c r="T72" s="1"/>
      <c r="U72" s="1"/>
      <c r="V72" s="1"/>
      <c r="W72" s="1"/>
      <c r="X72" s="1"/>
      <c r="Y72" s="1"/>
      <c r="Z72" s="1"/>
      <c r="AA72" s="1"/>
      <c r="AB72" s="1"/>
      <c r="AC72" s="1"/>
      <c r="AD72" s="1"/>
      <c r="AE72" s="1"/>
      <c r="AF72" s="1"/>
      <c r="AG72" s="1"/>
      <c r="AH72" s="1"/>
      <c r="AI72" s="1"/>
      <c r="AJ72" s="1"/>
      <c r="AK72" s="1"/>
      <c r="AL72" s="1"/>
      <c r="AM72" s="1"/>
      <c r="AN72" s="1"/>
    </row>
    <row r="73" spans="1:40" ht="15">
      <c r="A73" s="375"/>
      <c r="B73" s="376"/>
      <c r="C73" s="377"/>
      <c r="D73" s="195">
        <f>+$E$63*C73*52*$D$28</f>
        <v>0</v>
      </c>
      <c r="E73" s="185">
        <f t="shared" si="22"/>
        <v>0</v>
      </c>
      <c r="F73" s="186">
        <f t="shared" si="23"/>
        <v>0</v>
      </c>
      <c r="G73" s="187">
        <f t="shared" si="23"/>
        <v>0</v>
      </c>
      <c r="H73" s="187">
        <f t="shared" si="23"/>
        <v>0</v>
      </c>
      <c r="I73" s="187">
        <f t="shared" si="23"/>
        <v>0</v>
      </c>
      <c r="J73" s="187">
        <f t="shared" si="23"/>
        <v>0</v>
      </c>
      <c r="K73" s="187">
        <f t="shared" si="23"/>
        <v>0</v>
      </c>
      <c r="L73" s="187">
        <f t="shared" si="23"/>
        <v>0</v>
      </c>
      <c r="M73" s="185">
        <f t="shared" si="23"/>
        <v>0</v>
      </c>
      <c r="N73" s="236">
        <f t="shared" si="24"/>
        <v>0</v>
      </c>
      <c r="O73" s="185">
        <f t="shared" si="25"/>
        <v>0</v>
      </c>
      <c r="P73" s="179" t="e">
        <f t="shared" si="26"/>
        <v>#DIV/0!</v>
      </c>
      <c r="Q73" s="1"/>
      <c r="R73" s="1"/>
      <c r="S73" s="1"/>
      <c r="T73" s="1"/>
      <c r="U73" s="1"/>
      <c r="V73" s="1"/>
      <c r="W73" s="1"/>
      <c r="X73" s="1"/>
      <c r="Y73" s="1"/>
      <c r="Z73" s="1"/>
      <c r="AA73" s="1"/>
      <c r="AB73" s="1"/>
      <c r="AC73" s="1"/>
      <c r="AD73" s="1"/>
      <c r="AE73" s="1"/>
      <c r="AF73" s="1"/>
      <c r="AG73" s="1"/>
      <c r="AH73" s="1"/>
      <c r="AI73" s="1"/>
      <c r="AJ73" s="1"/>
      <c r="AK73" s="1"/>
      <c r="AL73" s="1"/>
      <c r="AM73" s="1"/>
      <c r="AN73" s="1"/>
    </row>
    <row r="74" spans="1:40" ht="15">
      <c r="A74" s="375"/>
      <c r="B74" s="376"/>
      <c r="C74" s="377"/>
      <c r="D74" s="195">
        <f>+$E$63*C74*52*$D$28</f>
        <v>0</v>
      </c>
      <c r="E74" s="185">
        <f t="shared" si="22"/>
        <v>0</v>
      </c>
      <c r="F74" s="186">
        <f t="shared" si="23"/>
        <v>0</v>
      </c>
      <c r="G74" s="187">
        <f t="shared" si="23"/>
        <v>0</v>
      </c>
      <c r="H74" s="187">
        <f t="shared" si="23"/>
        <v>0</v>
      </c>
      <c r="I74" s="187">
        <f t="shared" si="23"/>
        <v>0</v>
      </c>
      <c r="J74" s="187">
        <f t="shared" si="23"/>
        <v>0</v>
      </c>
      <c r="K74" s="187">
        <f t="shared" si="23"/>
        <v>0</v>
      </c>
      <c r="L74" s="187">
        <f t="shared" si="23"/>
        <v>0</v>
      </c>
      <c r="M74" s="185">
        <f t="shared" si="23"/>
        <v>0</v>
      </c>
      <c r="N74" s="236">
        <f t="shared" si="24"/>
        <v>0</v>
      </c>
      <c r="O74" s="185">
        <f t="shared" si="25"/>
        <v>0</v>
      </c>
      <c r="P74" s="179" t="e">
        <f t="shared" si="26"/>
        <v>#DIV/0!</v>
      </c>
      <c r="Q74" s="1"/>
      <c r="R74" s="1"/>
      <c r="S74" s="1"/>
      <c r="T74" s="1"/>
      <c r="U74" s="1"/>
      <c r="V74" s="1"/>
      <c r="W74" s="1"/>
      <c r="X74" s="1"/>
      <c r="Y74" s="1"/>
      <c r="Z74" s="1"/>
      <c r="AA74" s="1"/>
      <c r="AB74" s="1"/>
      <c r="AC74" s="1"/>
      <c r="AD74" s="1"/>
      <c r="AE74" s="1"/>
      <c r="AF74" s="1"/>
      <c r="AG74" s="1"/>
      <c r="AH74" s="1"/>
      <c r="AI74" s="1"/>
      <c r="AJ74" s="1"/>
      <c r="AK74" s="1"/>
      <c r="AL74" s="1"/>
      <c r="AM74" s="1"/>
      <c r="AN74" s="1"/>
    </row>
    <row r="75" spans="1:40" ht="16" thickBot="1">
      <c r="A75" s="378"/>
      <c r="B75" s="379"/>
      <c r="C75" s="380"/>
      <c r="D75" s="198">
        <f>+$E$63*C75*52*$D$28</f>
        <v>0</v>
      </c>
      <c r="E75" s="189">
        <f t="shared" si="22"/>
        <v>0</v>
      </c>
      <c r="F75" s="190">
        <f t="shared" si="23"/>
        <v>0</v>
      </c>
      <c r="G75" s="191">
        <f t="shared" si="23"/>
        <v>0</v>
      </c>
      <c r="H75" s="191">
        <f t="shared" si="23"/>
        <v>0</v>
      </c>
      <c r="I75" s="191">
        <f t="shared" si="23"/>
        <v>0</v>
      </c>
      <c r="J75" s="191">
        <f t="shared" si="23"/>
        <v>0</v>
      </c>
      <c r="K75" s="191">
        <f t="shared" si="23"/>
        <v>0</v>
      </c>
      <c r="L75" s="191">
        <f t="shared" si="23"/>
        <v>0</v>
      </c>
      <c r="M75" s="189">
        <f t="shared" si="23"/>
        <v>0</v>
      </c>
      <c r="N75" s="237">
        <f t="shared" si="24"/>
        <v>0</v>
      </c>
      <c r="O75" s="189">
        <f t="shared" si="25"/>
        <v>0</v>
      </c>
      <c r="P75" s="180" t="e">
        <f t="shared" si="26"/>
        <v>#DIV/0!</v>
      </c>
      <c r="Q75" s="1"/>
      <c r="R75" s="1"/>
      <c r="S75" s="1"/>
      <c r="T75" s="1"/>
      <c r="U75" s="1"/>
      <c r="V75" s="1"/>
      <c r="W75" s="1"/>
      <c r="X75" s="1"/>
      <c r="Y75" s="1"/>
      <c r="Z75" s="1"/>
      <c r="AA75" s="1"/>
      <c r="AB75" s="1"/>
      <c r="AC75" s="1"/>
      <c r="AD75" s="1"/>
      <c r="AE75" s="1"/>
      <c r="AF75" s="1"/>
      <c r="AG75" s="1"/>
      <c r="AH75" s="1"/>
      <c r="AI75" s="1"/>
      <c r="AJ75" s="1"/>
      <c r="AK75" s="1"/>
      <c r="AL75" s="1"/>
      <c r="AM75" s="1"/>
      <c r="AN75" s="1"/>
    </row>
    <row r="76" spans="1:40">
      <c r="A76" s="3"/>
      <c r="B76" s="2"/>
      <c r="C76" s="2"/>
      <c r="D76"/>
    </row>
    <row r="77" spans="1:40" ht="13" thickBot="1">
      <c r="A77" s="3"/>
      <c r="B77" s="2"/>
      <c r="C77" s="2"/>
      <c r="D77"/>
    </row>
    <row r="78" spans="1:40" ht="19" thickBot="1">
      <c r="A78" s="464"/>
      <c r="B78" s="464"/>
      <c r="C78" s="464"/>
      <c r="D78" s="87" t="s">
        <v>87</v>
      </c>
      <c r="E78" s="363">
        <v>0</v>
      </c>
      <c r="F78" s="88" t="s">
        <v>8</v>
      </c>
      <c r="G78" s="89">
        <f>+D$4</f>
        <v>0</v>
      </c>
      <c r="H78" s="463" t="s">
        <v>9</v>
      </c>
      <c r="I78" s="463"/>
      <c r="J78" s="463"/>
      <c r="K78" s="90">
        <f>+D$11</f>
        <v>0</v>
      </c>
      <c r="L78" s="10"/>
    </row>
    <row r="79" spans="1:40" ht="49.5" customHeight="1" thickBot="1">
      <c r="A79" s="456" t="str">
        <f>+B34</f>
        <v>Mass</v>
      </c>
      <c r="B79" s="457"/>
      <c r="C79" s="458"/>
      <c r="D79" s="166" t="s">
        <v>13</v>
      </c>
      <c r="E79" s="164" t="s">
        <v>14</v>
      </c>
      <c r="F79" s="121" t="str">
        <f>+B$14</f>
        <v>terms</v>
      </c>
      <c r="G79" s="121" t="str">
        <f>+B$17</f>
        <v>G&amp;A  (damages included)</v>
      </c>
      <c r="H79" s="121" t="str">
        <f>+B$18</f>
        <v>Distribution &amp; Warehousing</v>
      </c>
      <c r="I79" s="121" t="str">
        <f>+B$19</f>
        <v>Marketing (retailer)</v>
      </c>
      <c r="J79" s="121" t="str">
        <f>+B$20</f>
        <v>Marketing (consumer)</v>
      </c>
      <c r="K79" s="121" t="str">
        <f>+B$21</f>
        <v>Sales Commission</v>
      </c>
      <c r="L79" s="121" t="str">
        <f>+B$22</f>
        <v>Other</v>
      </c>
      <c r="M79" s="121" t="str">
        <f>+B$13</f>
        <v xml:space="preserve">Base MFR Cost/Unit </v>
      </c>
      <c r="N79" s="165" t="str">
        <f>+B$24</f>
        <v>Total Cost of Goods</v>
      </c>
      <c r="O79" s="160" t="s">
        <v>72</v>
      </c>
      <c r="P79" s="161" t="s">
        <v>12</v>
      </c>
    </row>
    <row r="80" spans="1:40" ht="19" thickBot="1">
      <c r="A80" s="91"/>
      <c r="B80" s="28" t="s">
        <v>37</v>
      </c>
      <c r="C80" s="15" t="s">
        <v>2</v>
      </c>
      <c r="D80" s="447">
        <f>SUM(D82:D90)</f>
        <v>0</v>
      </c>
      <c r="E80" s="449">
        <f>SUM(E82:E90)</f>
        <v>0</v>
      </c>
      <c r="F80" s="308">
        <f>+D$14</f>
        <v>0</v>
      </c>
      <c r="G80" s="309">
        <f>+D$17</f>
        <v>0</v>
      </c>
      <c r="H80" s="310">
        <f>+D$18</f>
        <v>0</v>
      </c>
      <c r="I80" s="310">
        <f>+D$19</f>
        <v>0</v>
      </c>
      <c r="J80" s="310">
        <f>+D$20</f>
        <v>0</v>
      </c>
      <c r="K80" s="309">
        <f>+D$21</f>
        <v>0</v>
      </c>
      <c r="L80" s="310">
        <f>+D$22</f>
        <v>0</v>
      </c>
      <c r="M80" s="311">
        <f>+D$13</f>
        <v>0</v>
      </c>
      <c r="N80" s="312">
        <f>+D$24</f>
        <v>0</v>
      </c>
      <c r="O80" s="313">
        <f>+D$26</f>
        <v>0</v>
      </c>
      <c r="P80" s="322"/>
    </row>
    <row r="81" spans="1:19" ht="21" thickBot="1">
      <c r="A81" s="92" t="s">
        <v>1</v>
      </c>
      <c r="B81" s="173" t="s">
        <v>0</v>
      </c>
      <c r="C81" s="176">
        <f>SUM(C82:C89)</f>
        <v>0</v>
      </c>
      <c r="D81" s="448"/>
      <c r="E81" s="450"/>
      <c r="F81" s="316">
        <f t="shared" ref="F81:O81" si="27">SUM(F82:F90)</f>
        <v>0</v>
      </c>
      <c r="G81" s="317">
        <f t="shared" si="27"/>
        <v>0</v>
      </c>
      <c r="H81" s="317">
        <f t="shared" si="27"/>
        <v>0</v>
      </c>
      <c r="I81" s="317">
        <f t="shared" si="27"/>
        <v>0</v>
      </c>
      <c r="J81" s="317">
        <f t="shared" si="27"/>
        <v>0</v>
      </c>
      <c r="K81" s="317">
        <f t="shared" si="27"/>
        <v>0</v>
      </c>
      <c r="L81" s="317">
        <f t="shared" si="27"/>
        <v>0</v>
      </c>
      <c r="M81" s="318">
        <f t="shared" si="27"/>
        <v>0</v>
      </c>
      <c r="N81" s="319">
        <f t="shared" si="27"/>
        <v>0</v>
      </c>
      <c r="O81" s="320">
        <f t="shared" si="27"/>
        <v>0</v>
      </c>
      <c r="P81" s="323" t="e">
        <f>+O81/E80</f>
        <v>#DIV/0!</v>
      </c>
      <c r="Q81" s="8"/>
      <c r="R81" s="8"/>
    </row>
    <row r="82" spans="1:19" ht="15">
      <c r="A82" s="372"/>
      <c r="B82" s="373"/>
      <c r="C82" s="374"/>
      <c r="D82" s="181">
        <f t="shared" ref="D82:D90" si="28">+$E$78*C82*52*$D$28</f>
        <v>0</v>
      </c>
      <c r="E82" s="182">
        <f t="shared" ref="E82:E90" si="29">+D82*$K$78</f>
        <v>0</v>
      </c>
      <c r="F82" s="183">
        <f t="shared" ref="F82:M90" si="30">+$D82*F$80</f>
        <v>0</v>
      </c>
      <c r="G82" s="184">
        <f t="shared" si="30"/>
        <v>0</v>
      </c>
      <c r="H82" s="184">
        <f t="shared" si="30"/>
        <v>0</v>
      </c>
      <c r="I82" s="184">
        <f t="shared" si="30"/>
        <v>0</v>
      </c>
      <c r="J82" s="184">
        <f t="shared" si="30"/>
        <v>0</v>
      </c>
      <c r="K82" s="184">
        <f t="shared" si="30"/>
        <v>0</v>
      </c>
      <c r="L82" s="184">
        <f t="shared" si="30"/>
        <v>0</v>
      </c>
      <c r="M82" s="182">
        <f t="shared" si="30"/>
        <v>0</v>
      </c>
      <c r="N82" s="321">
        <f t="shared" ref="N82:N90" si="31">SUM(F82:M82)</f>
        <v>0</v>
      </c>
      <c r="O82" s="182">
        <f t="shared" ref="O82:O90" si="32">+E82-N82</f>
        <v>0</v>
      </c>
      <c r="P82" s="179" t="e">
        <f t="shared" ref="P82:P90" si="33">+O82/E82</f>
        <v>#DIV/0!</v>
      </c>
      <c r="Q82" s="1"/>
      <c r="R82" s="1"/>
    </row>
    <row r="83" spans="1:19" ht="15">
      <c r="A83" s="375"/>
      <c r="B83" s="376"/>
      <c r="C83" s="377"/>
      <c r="D83" s="195">
        <f t="shared" si="28"/>
        <v>0</v>
      </c>
      <c r="E83" s="185">
        <f t="shared" si="29"/>
        <v>0</v>
      </c>
      <c r="F83" s="186">
        <f t="shared" si="30"/>
        <v>0</v>
      </c>
      <c r="G83" s="187">
        <f t="shared" si="30"/>
        <v>0</v>
      </c>
      <c r="H83" s="187">
        <f t="shared" si="30"/>
        <v>0</v>
      </c>
      <c r="I83" s="187">
        <f t="shared" si="30"/>
        <v>0</v>
      </c>
      <c r="J83" s="187">
        <f t="shared" si="30"/>
        <v>0</v>
      </c>
      <c r="K83" s="187">
        <f t="shared" si="30"/>
        <v>0</v>
      </c>
      <c r="L83" s="187">
        <f t="shared" si="30"/>
        <v>0</v>
      </c>
      <c r="M83" s="185">
        <f t="shared" si="30"/>
        <v>0</v>
      </c>
      <c r="N83" s="236">
        <f t="shared" si="31"/>
        <v>0</v>
      </c>
      <c r="O83" s="185">
        <f t="shared" si="32"/>
        <v>0</v>
      </c>
      <c r="P83" s="179" t="e">
        <f t="shared" si="33"/>
        <v>#DIV/0!</v>
      </c>
      <c r="Q83" s="1"/>
      <c r="R83" s="1"/>
    </row>
    <row r="84" spans="1:19" ht="15">
      <c r="A84" s="375"/>
      <c r="B84" s="376"/>
      <c r="C84" s="377"/>
      <c r="D84" s="195">
        <f t="shared" si="28"/>
        <v>0</v>
      </c>
      <c r="E84" s="185">
        <f t="shared" si="29"/>
        <v>0</v>
      </c>
      <c r="F84" s="186">
        <f t="shared" si="30"/>
        <v>0</v>
      </c>
      <c r="G84" s="187">
        <f t="shared" si="30"/>
        <v>0</v>
      </c>
      <c r="H84" s="187">
        <f t="shared" si="30"/>
        <v>0</v>
      </c>
      <c r="I84" s="187">
        <f t="shared" si="30"/>
        <v>0</v>
      </c>
      <c r="J84" s="187">
        <f t="shared" si="30"/>
        <v>0</v>
      </c>
      <c r="K84" s="187">
        <f t="shared" si="30"/>
        <v>0</v>
      </c>
      <c r="L84" s="187">
        <f t="shared" si="30"/>
        <v>0</v>
      </c>
      <c r="M84" s="185">
        <f t="shared" si="30"/>
        <v>0</v>
      </c>
      <c r="N84" s="236">
        <f t="shared" si="31"/>
        <v>0</v>
      </c>
      <c r="O84" s="185">
        <f t="shared" si="32"/>
        <v>0</v>
      </c>
      <c r="P84" s="179" t="e">
        <f t="shared" si="33"/>
        <v>#DIV/0!</v>
      </c>
      <c r="Q84" s="1"/>
      <c r="R84" s="1"/>
    </row>
    <row r="85" spans="1:19" ht="15">
      <c r="A85" s="375"/>
      <c r="B85" s="376"/>
      <c r="C85" s="377"/>
      <c r="D85" s="195">
        <f t="shared" si="28"/>
        <v>0</v>
      </c>
      <c r="E85" s="185">
        <f t="shared" si="29"/>
        <v>0</v>
      </c>
      <c r="F85" s="186">
        <f t="shared" si="30"/>
        <v>0</v>
      </c>
      <c r="G85" s="187">
        <f t="shared" si="30"/>
        <v>0</v>
      </c>
      <c r="H85" s="187">
        <f t="shared" si="30"/>
        <v>0</v>
      </c>
      <c r="I85" s="187">
        <f t="shared" si="30"/>
        <v>0</v>
      </c>
      <c r="J85" s="187">
        <f t="shared" si="30"/>
        <v>0</v>
      </c>
      <c r="K85" s="187">
        <f t="shared" si="30"/>
        <v>0</v>
      </c>
      <c r="L85" s="187">
        <f t="shared" si="30"/>
        <v>0</v>
      </c>
      <c r="M85" s="185">
        <f t="shared" si="30"/>
        <v>0</v>
      </c>
      <c r="N85" s="236">
        <f t="shared" si="31"/>
        <v>0</v>
      </c>
      <c r="O85" s="185">
        <f t="shared" si="32"/>
        <v>0</v>
      </c>
      <c r="P85" s="179" t="e">
        <f t="shared" si="33"/>
        <v>#DIV/0!</v>
      </c>
      <c r="Q85" s="1"/>
      <c r="R85" s="1"/>
    </row>
    <row r="86" spans="1:19" ht="15">
      <c r="A86" s="375"/>
      <c r="B86" s="376"/>
      <c r="C86" s="377"/>
      <c r="D86" s="195">
        <f t="shared" si="28"/>
        <v>0</v>
      </c>
      <c r="E86" s="185">
        <f t="shared" si="29"/>
        <v>0</v>
      </c>
      <c r="F86" s="186">
        <f t="shared" si="30"/>
        <v>0</v>
      </c>
      <c r="G86" s="187">
        <f t="shared" si="30"/>
        <v>0</v>
      </c>
      <c r="H86" s="187">
        <f t="shared" si="30"/>
        <v>0</v>
      </c>
      <c r="I86" s="187">
        <f t="shared" si="30"/>
        <v>0</v>
      </c>
      <c r="J86" s="187">
        <f t="shared" si="30"/>
        <v>0</v>
      </c>
      <c r="K86" s="187">
        <f t="shared" si="30"/>
        <v>0</v>
      </c>
      <c r="L86" s="187">
        <f t="shared" si="30"/>
        <v>0</v>
      </c>
      <c r="M86" s="185">
        <f t="shared" si="30"/>
        <v>0</v>
      </c>
      <c r="N86" s="236">
        <f t="shared" si="31"/>
        <v>0</v>
      </c>
      <c r="O86" s="185">
        <f t="shared" si="32"/>
        <v>0</v>
      </c>
      <c r="P86" s="179" t="e">
        <f t="shared" si="33"/>
        <v>#DIV/0!</v>
      </c>
      <c r="Q86" s="1"/>
      <c r="R86" s="1"/>
    </row>
    <row r="87" spans="1:19" ht="15">
      <c r="A87" s="375"/>
      <c r="B87" s="376"/>
      <c r="C87" s="377"/>
      <c r="D87" s="195">
        <f t="shared" si="28"/>
        <v>0</v>
      </c>
      <c r="E87" s="185">
        <f t="shared" si="29"/>
        <v>0</v>
      </c>
      <c r="F87" s="186">
        <f t="shared" si="30"/>
        <v>0</v>
      </c>
      <c r="G87" s="187">
        <f t="shared" si="30"/>
        <v>0</v>
      </c>
      <c r="H87" s="187">
        <f t="shared" si="30"/>
        <v>0</v>
      </c>
      <c r="I87" s="187">
        <f t="shared" si="30"/>
        <v>0</v>
      </c>
      <c r="J87" s="187">
        <f t="shared" si="30"/>
        <v>0</v>
      </c>
      <c r="K87" s="187">
        <f t="shared" si="30"/>
        <v>0</v>
      </c>
      <c r="L87" s="187">
        <f t="shared" si="30"/>
        <v>0</v>
      </c>
      <c r="M87" s="185">
        <f t="shared" si="30"/>
        <v>0</v>
      </c>
      <c r="N87" s="236">
        <f t="shared" si="31"/>
        <v>0</v>
      </c>
      <c r="O87" s="185">
        <f t="shared" si="32"/>
        <v>0</v>
      </c>
      <c r="P87" s="179" t="e">
        <f t="shared" si="33"/>
        <v>#DIV/0!</v>
      </c>
      <c r="Q87" s="1"/>
      <c r="R87" s="1"/>
    </row>
    <row r="88" spans="1:19" ht="15">
      <c r="A88" s="375"/>
      <c r="B88" s="376"/>
      <c r="C88" s="377"/>
      <c r="D88" s="195">
        <f t="shared" si="28"/>
        <v>0</v>
      </c>
      <c r="E88" s="185">
        <f t="shared" si="29"/>
        <v>0</v>
      </c>
      <c r="F88" s="186">
        <f t="shared" si="30"/>
        <v>0</v>
      </c>
      <c r="G88" s="187">
        <f t="shared" si="30"/>
        <v>0</v>
      </c>
      <c r="H88" s="187">
        <f t="shared" si="30"/>
        <v>0</v>
      </c>
      <c r="I88" s="187">
        <f t="shared" si="30"/>
        <v>0</v>
      </c>
      <c r="J88" s="187">
        <f t="shared" si="30"/>
        <v>0</v>
      </c>
      <c r="K88" s="187">
        <f t="shared" si="30"/>
        <v>0</v>
      </c>
      <c r="L88" s="187">
        <f t="shared" si="30"/>
        <v>0</v>
      </c>
      <c r="M88" s="185">
        <f t="shared" si="30"/>
        <v>0</v>
      </c>
      <c r="N88" s="236">
        <f t="shared" si="31"/>
        <v>0</v>
      </c>
      <c r="O88" s="185">
        <f t="shared" si="32"/>
        <v>0</v>
      </c>
      <c r="P88" s="179" t="e">
        <f t="shared" si="33"/>
        <v>#DIV/0!</v>
      </c>
      <c r="Q88" s="1"/>
      <c r="R88" s="1"/>
    </row>
    <row r="89" spans="1:19" ht="15">
      <c r="A89" s="375"/>
      <c r="B89" s="376"/>
      <c r="C89" s="377"/>
      <c r="D89" s="195">
        <f t="shared" si="28"/>
        <v>0</v>
      </c>
      <c r="E89" s="185">
        <f t="shared" si="29"/>
        <v>0</v>
      </c>
      <c r="F89" s="186">
        <f t="shared" si="30"/>
        <v>0</v>
      </c>
      <c r="G89" s="187">
        <f t="shared" si="30"/>
        <v>0</v>
      </c>
      <c r="H89" s="187">
        <f t="shared" si="30"/>
        <v>0</v>
      </c>
      <c r="I89" s="187">
        <f t="shared" si="30"/>
        <v>0</v>
      </c>
      <c r="J89" s="187">
        <f t="shared" si="30"/>
        <v>0</v>
      </c>
      <c r="K89" s="187">
        <f t="shared" si="30"/>
        <v>0</v>
      </c>
      <c r="L89" s="187">
        <f t="shared" si="30"/>
        <v>0</v>
      </c>
      <c r="M89" s="185">
        <f t="shared" si="30"/>
        <v>0</v>
      </c>
      <c r="N89" s="236">
        <f t="shared" si="31"/>
        <v>0</v>
      </c>
      <c r="O89" s="185">
        <f t="shared" si="32"/>
        <v>0</v>
      </c>
      <c r="P89" s="179" t="e">
        <f t="shared" si="33"/>
        <v>#DIV/0!</v>
      </c>
      <c r="Q89" s="1"/>
      <c r="R89" s="1"/>
    </row>
    <row r="90" spans="1:19" ht="16" thickBot="1">
      <c r="A90" s="378"/>
      <c r="B90" s="379"/>
      <c r="C90" s="380"/>
      <c r="D90" s="198">
        <f t="shared" si="28"/>
        <v>0</v>
      </c>
      <c r="E90" s="189">
        <f t="shared" si="29"/>
        <v>0</v>
      </c>
      <c r="F90" s="190">
        <f t="shared" si="30"/>
        <v>0</v>
      </c>
      <c r="G90" s="191">
        <f t="shared" si="30"/>
        <v>0</v>
      </c>
      <c r="H90" s="191">
        <f t="shared" si="30"/>
        <v>0</v>
      </c>
      <c r="I90" s="191">
        <f t="shared" si="30"/>
        <v>0</v>
      </c>
      <c r="J90" s="191">
        <f t="shared" si="30"/>
        <v>0</v>
      </c>
      <c r="K90" s="191">
        <f t="shared" si="30"/>
        <v>0</v>
      </c>
      <c r="L90" s="191">
        <f t="shared" si="30"/>
        <v>0</v>
      </c>
      <c r="M90" s="189">
        <f t="shared" si="30"/>
        <v>0</v>
      </c>
      <c r="N90" s="237">
        <f t="shared" si="31"/>
        <v>0</v>
      </c>
      <c r="O90" s="189">
        <f t="shared" si="32"/>
        <v>0</v>
      </c>
      <c r="P90" s="180" t="e">
        <f t="shared" si="33"/>
        <v>#DIV/0!</v>
      </c>
      <c r="Q90" s="1"/>
      <c r="R90" s="1"/>
    </row>
    <row r="91" spans="1:19">
      <c r="A91" s="3"/>
      <c r="B91" s="2"/>
      <c r="C91" s="2"/>
      <c r="D91"/>
    </row>
    <row r="92" spans="1:19" ht="13" thickBot="1">
      <c r="A92" s="3"/>
      <c r="B92" s="2"/>
      <c r="C92" s="2"/>
      <c r="D92"/>
    </row>
    <row r="93" spans="1:19" ht="19" thickBot="1">
      <c r="A93" s="464"/>
      <c r="B93" s="464"/>
      <c r="C93" s="464"/>
      <c r="D93" s="87" t="s">
        <v>87</v>
      </c>
      <c r="E93" s="363">
        <v>0</v>
      </c>
      <c r="F93" s="88" t="s">
        <v>8</v>
      </c>
      <c r="G93" s="89">
        <f>+D$4</f>
        <v>0</v>
      </c>
      <c r="H93" s="463" t="s">
        <v>9</v>
      </c>
      <c r="I93" s="463"/>
      <c r="J93" s="463"/>
      <c r="K93" s="90">
        <f>+D$11</f>
        <v>0</v>
      </c>
      <c r="L93" s="10"/>
    </row>
    <row r="94" spans="1:19" ht="50.25" customHeight="1" thickBot="1">
      <c r="A94" s="456" t="str">
        <f>+B35</f>
        <v>Drug</v>
      </c>
      <c r="B94" s="457"/>
      <c r="C94" s="458"/>
      <c r="D94" s="166" t="s">
        <v>13</v>
      </c>
      <c r="E94" s="164" t="s">
        <v>14</v>
      </c>
      <c r="F94" s="121" t="str">
        <f>+B$14</f>
        <v>terms</v>
      </c>
      <c r="G94" s="121" t="str">
        <f>+B$17</f>
        <v>G&amp;A  (damages included)</v>
      </c>
      <c r="H94" s="121" t="str">
        <f>+B$18</f>
        <v>Distribution &amp; Warehousing</v>
      </c>
      <c r="I94" s="121" t="str">
        <f>+B$19</f>
        <v>Marketing (retailer)</v>
      </c>
      <c r="J94" s="121" t="str">
        <f>+B$20</f>
        <v>Marketing (consumer)</v>
      </c>
      <c r="K94" s="121" t="str">
        <f>+B$21</f>
        <v>Sales Commission</v>
      </c>
      <c r="L94" s="121" t="str">
        <f>+B$22</f>
        <v>Other</v>
      </c>
      <c r="M94" s="121" t="str">
        <f>+B$13</f>
        <v xml:space="preserve">Base MFR Cost/Unit </v>
      </c>
      <c r="N94" s="165" t="str">
        <f>+B$24</f>
        <v>Total Cost of Goods</v>
      </c>
      <c r="O94" s="160" t="s">
        <v>72</v>
      </c>
      <c r="P94" s="161" t="s">
        <v>12</v>
      </c>
    </row>
    <row r="95" spans="1:19" ht="19" thickBot="1">
      <c r="A95" s="30"/>
      <c r="B95" s="31"/>
      <c r="C95" s="58" t="s">
        <v>2</v>
      </c>
      <c r="D95" s="447">
        <f>SUM(D97:D105)</f>
        <v>0</v>
      </c>
      <c r="E95" s="449">
        <f>SUM(E97:E105)</f>
        <v>0</v>
      </c>
      <c r="F95" s="308">
        <f>+D$14</f>
        <v>0</v>
      </c>
      <c r="G95" s="309">
        <f>+D$17</f>
        <v>0</v>
      </c>
      <c r="H95" s="310">
        <f>+D$18</f>
        <v>0</v>
      </c>
      <c r="I95" s="310">
        <f>+D$19</f>
        <v>0</v>
      </c>
      <c r="J95" s="310">
        <f>+D$20</f>
        <v>0</v>
      </c>
      <c r="K95" s="309">
        <f>+D$21</f>
        <v>0</v>
      </c>
      <c r="L95" s="310">
        <f>+D$22</f>
        <v>0</v>
      </c>
      <c r="M95" s="311">
        <f>+D$13</f>
        <v>0</v>
      </c>
      <c r="N95" s="312">
        <f>+D$24</f>
        <v>0</v>
      </c>
      <c r="O95" s="313">
        <f>+D$26</f>
        <v>0</v>
      </c>
      <c r="P95" s="325"/>
    </row>
    <row r="96" spans="1:19" ht="21" thickBot="1">
      <c r="A96" s="94" t="s">
        <v>1</v>
      </c>
      <c r="B96" s="174" t="s">
        <v>0</v>
      </c>
      <c r="C96" s="177">
        <f>SUM(C97:C105)</f>
        <v>0</v>
      </c>
      <c r="D96" s="448"/>
      <c r="E96" s="450"/>
      <c r="F96" s="316">
        <f t="shared" ref="F96:O96" si="34">SUM(F97:F105)</f>
        <v>0</v>
      </c>
      <c r="G96" s="316">
        <f t="shared" si="34"/>
        <v>0</v>
      </c>
      <c r="H96" s="316">
        <f t="shared" si="34"/>
        <v>0</v>
      </c>
      <c r="I96" s="316">
        <f t="shared" si="34"/>
        <v>0</v>
      </c>
      <c r="J96" s="316">
        <f t="shared" si="34"/>
        <v>0</v>
      </c>
      <c r="K96" s="316">
        <f t="shared" si="34"/>
        <v>0</v>
      </c>
      <c r="L96" s="316">
        <f t="shared" si="34"/>
        <v>0</v>
      </c>
      <c r="M96" s="324">
        <f t="shared" si="34"/>
        <v>0</v>
      </c>
      <c r="N96" s="319">
        <f t="shared" si="34"/>
        <v>0</v>
      </c>
      <c r="O96" s="320">
        <f t="shared" si="34"/>
        <v>0</v>
      </c>
      <c r="P96" s="326" t="e">
        <f>+O96/E95</f>
        <v>#DIV/0!</v>
      </c>
      <c r="Q96" s="8"/>
      <c r="R96" s="8"/>
      <c r="S96" s="8"/>
    </row>
    <row r="97" spans="1:41" ht="15">
      <c r="A97" s="366"/>
      <c r="B97" s="373"/>
      <c r="C97" s="366"/>
      <c r="D97" s="181">
        <f t="shared" ref="D97:D105" si="35">+$E$93*C97*52*$D$28</f>
        <v>0</v>
      </c>
      <c r="E97" s="182">
        <f t="shared" ref="E97:E105" si="36">+D97*$K$93</f>
        <v>0</v>
      </c>
      <c r="F97" s="183">
        <f t="shared" ref="F97:M105" si="37">+$D97*F$95</f>
        <v>0</v>
      </c>
      <c r="G97" s="184">
        <f t="shared" si="37"/>
        <v>0</v>
      </c>
      <c r="H97" s="184">
        <f t="shared" si="37"/>
        <v>0</v>
      </c>
      <c r="I97" s="184">
        <f t="shared" si="37"/>
        <v>0</v>
      </c>
      <c r="J97" s="184">
        <f t="shared" si="37"/>
        <v>0</v>
      </c>
      <c r="K97" s="184">
        <f t="shared" si="37"/>
        <v>0</v>
      </c>
      <c r="L97" s="184">
        <f t="shared" si="37"/>
        <v>0</v>
      </c>
      <c r="M97" s="192">
        <f t="shared" si="37"/>
        <v>0</v>
      </c>
      <c r="N97" s="321">
        <f t="shared" ref="N97:N105" si="38">SUM(F97:M97)</f>
        <v>0</v>
      </c>
      <c r="O97" s="193">
        <f t="shared" ref="O97:O105" si="39">+E97-N97</f>
        <v>0</v>
      </c>
      <c r="P97" s="194" t="e">
        <f t="shared" ref="P97:P105" si="40">+O97/E97</f>
        <v>#DIV/0!</v>
      </c>
      <c r="Q97" s="1"/>
      <c r="R97" s="1"/>
      <c r="S97" s="1"/>
    </row>
    <row r="98" spans="1:41" ht="15">
      <c r="A98" s="369"/>
      <c r="B98" s="376"/>
      <c r="C98" s="369"/>
      <c r="D98" s="195">
        <f t="shared" si="35"/>
        <v>0</v>
      </c>
      <c r="E98" s="185">
        <f t="shared" si="36"/>
        <v>0</v>
      </c>
      <c r="F98" s="186">
        <f t="shared" si="37"/>
        <v>0</v>
      </c>
      <c r="G98" s="187">
        <f t="shared" si="37"/>
        <v>0</v>
      </c>
      <c r="H98" s="187">
        <f t="shared" si="37"/>
        <v>0</v>
      </c>
      <c r="I98" s="187">
        <f t="shared" si="37"/>
        <v>0</v>
      </c>
      <c r="J98" s="187">
        <f t="shared" si="37"/>
        <v>0</v>
      </c>
      <c r="K98" s="187">
        <f t="shared" si="37"/>
        <v>0</v>
      </c>
      <c r="L98" s="187">
        <f t="shared" si="37"/>
        <v>0</v>
      </c>
      <c r="M98" s="196">
        <f t="shared" si="37"/>
        <v>0</v>
      </c>
      <c r="N98" s="236">
        <f t="shared" si="38"/>
        <v>0</v>
      </c>
      <c r="O98" s="197">
        <f t="shared" si="39"/>
        <v>0</v>
      </c>
      <c r="P98" s="179" t="e">
        <f t="shared" si="40"/>
        <v>#DIV/0!</v>
      </c>
      <c r="Q98" s="1"/>
      <c r="R98" s="1"/>
      <c r="S98" s="1"/>
    </row>
    <row r="99" spans="1:41" ht="15">
      <c r="A99" s="369"/>
      <c r="B99" s="376"/>
      <c r="C99" s="369"/>
      <c r="D99" s="195">
        <f t="shared" si="35"/>
        <v>0</v>
      </c>
      <c r="E99" s="185">
        <f t="shared" si="36"/>
        <v>0</v>
      </c>
      <c r="F99" s="186">
        <f t="shared" si="37"/>
        <v>0</v>
      </c>
      <c r="G99" s="187">
        <f t="shared" si="37"/>
        <v>0</v>
      </c>
      <c r="H99" s="187">
        <f t="shared" si="37"/>
        <v>0</v>
      </c>
      <c r="I99" s="187">
        <f t="shared" si="37"/>
        <v>0</v>
      </c>
      <c r="J99" s="187">
        <f t="shared" si="37"/>
        <v>0</v>
      </c>
      <c r="K99" s="187">
        <f t="shared" si="37"/>
        <v>0</v>
      </c>
      <c r="L99" s="187">
        <f t="shared" si="37"/>
        <v>0</v>
      </c>
      <c r="M99" s="196">
        <f t="shared" si="37"/>
        <v>0</v>
      </c>
      <c r="N99" s="236">
        <f t="shared" si="38"/>
        <v>0</v>
      </c>
      <c r="O99" s="197">
        <f t="shared" si="39"/>
        <v>0</v>
      </c>
      <c r="P99" s="179" t="e">
        <f t="shared" si="40"/>
        <v>#DIV/0!</v>
      </c>
      <c r="Q99" s="1"/>
      <c r="R99" s="1"/>
      <c r="S99" s="1"/>
    </row>
    <row r="100" spans="1:41" ht="15">
      <c r="A100" s="369"/>
      <c r="B100" s="376"/>
      <c r="C100" s="369"/>
      <c r="D100" s="195">
        <f t="shared" si="35"/>
        <v>0</v>
      </c>
      <c r="E100" s="185">
        <f t="shared" si="36"/>
        <v>0</v>
      </c>
      <c r="F100" s="186">
        <f t="shared" si="37"/>
        <v>0</v>
      </c>
      <c r="G100" s="187">
        <f t="shared" si="37"/>
        <v>0</v>
      </c>
      <c r="H100" s="187">
        <f t="shared" si="37"/>
        <v>0</v>
      </c>
      <c r="I100" s="187">
        <f t="shared" si="37"/>
        <v>0</v>
      </c>
      <c r="J100" s="187">
        <f t="shared" si="37"/>
        <v>0</v>
      </c>
      <c r="K100" s="187">
        <f t="shared" si="37"/>
        <v>0</v>
      </c>
      <c r="L100" s="187">
        <f t="shared" si="37"/>
        <v>0</v>
      </c>
      <c r="M100" s="196">
        <f t="shared" si="37"/>
        <v>0</v>
      </c>
      <c r="N100" s="236">
        <f t="shared" si="38"/>
        <v>0</v>
      </c>
      <c r="O100" s="197">
        <f t="shared" si="39"/>
        <v>0</v>
      </c>
      <c r="P100" s="179" t="e">
        <f t="shared" si="40"/>
        <v>#DIV/0!</v>
      </c>
      <c r="Q100" s="1"/>
      <c r="R100" s="1"/>
      <c r="S100" s="1"/>
    </row>
    <row r="101" spans="1:41" ht="15">
      <c r="A101" s="369"/>
      <c r="B101" s="376"/>
      <c r="C101" s="369"/>
      <c r="D101" s="195">
        <f t="shared" si="35"/>
        <v>0</v>
      </c>
      <c r="E101" s="185">
        <f t="shared" si="36"/>
        <v>0</v>
      </c>
      <c r="F101" s="186">
        <f t="shared" si="37"/>
        <v>0</v>
      </c>
      <c r="G101" s="187">
        <f t="shared" si="37"/>
        <v>0</v>
      </c>
      <c r="H101" s="187">
        <f t="shared" si="37"/>
        <v>0</v>
      </c>
      <c r="I101" s="187">
        <f t="shared" si="37"/>
        <v>0</v>
      </c>
      <c r="J101" s="187">
        <f t="shared" si="37"/>
        <v>0</v>
      </c>
      <c r="K101" s="187">
        <f t="shared" si="37"/>
        <v>0</v>
      </c>
      <c r="L101" s="187">
        <f t="shared" si="37"/>
        <v>0</v>
      </c>
      <c r="M101" s="196">
        <f t="shared" si="37"/>
        <v>0</v>
      </c>
      <c r="N101" s="236">
        <f t="shared" si="38"/>
        <v>0</v>
      </c>
      <c r="O101" s="197">
        <f t="shared" si="39"/>
        <v>0</v>
      </c>
      <c r="P101" s="179" t="e">
        <f t="shared" si="40"/>
        <v>#DIV/0!</v>
      </c>
      <c r="Q101" s="1"/>
      <c r="R101" s="1"/>
      <c r="S101" s="1"/>
    </row>
    <row r="102" spans="1:41" ht="15">
      <c r="A102" s="369"/>
      <c r="B102" s="376"/>
      <c r="C102" s="369"/>
      <c r="D102" s="195">
        <f t="shared" si="35"/>
        <v>0</v>
      </c>
      <c r="E102" s="185">
        <f t="shared" si="36"/>
        <v>0</v>
      </c>
      <c r="F102" s="186">
        <f t="shared" si="37"/>
        <v>0</v>
      </c>
      <c r="G102" s="187">
        <f t="shared" si="37"/>
        <v>0</v>
      </c>
      <c r="H102" s="187">
        <f t="shared" si="37"/>
        <v>0</v>
      </c>
      <c r="I102" s="187">
        <f t="shared" si="37"/>
        <v>0</v>
      </c>
      <c r="J102" s="187">
        <f t="shared" si="37"/>
        <v>0</v>
      </c>
      <c r="K102" s="187">
        <f t="shared" si="37"/>
        <v>0</v>
      </c>
      <c r="L102" s="187">
        <f t="shared" si="37"/>
        <v>0</v>
      </c>
      <c r="M102" s="196">
        <f t="shared" si="37"/>
        <v>0</v>
      </c>
      <c r="N102" s="236">
        <f t="shared" si="38"/>
        <v>0</v>
      </c>
      <c r="O102" s="197">
        <f t="shared" si="39"/>
        <v>0</v>
      </c>
      <c r="P102" s="179" t="e">
        <f t="shared" si="40"/>
        <v>#DIV/0!</v>
      </c>
      <c r="Q102" s="1"/>
      <c r="R102" s="1"/>
      <c r="S102" s="1"/>
    </row>
    <row r="103" spans="1:41" ht="15">
      <c r="A103" s="369"/>
      <c r="B103" s="376"/>
      <c r="C103" s="369"/>
      <c r="D103" s="195">
        <f t="shared" si="35"/>
        <v>0</v>
      </c>
      <c r="E103" s="185">
        <f t="shared" si="36"/>
        <v>0</v>
      </c>
      <c r="F103" s="186">
        <f t="shared" si="37"/>
        <v>0</v>
      </c>
      <c r="G103" s="187">
        <f t="shared" si="37"/>
        <v>0</v>
      </c>
      <c r="H103" s="187">
        <f t="shared" si="37"/>
        <v>0</v>
      </c>
      <c r="I103" s="187">
        <f t="shared" si="37"/>
        <v>0</v>
      </c>
      <c r="J103" s="187">
        <f t="shared" si="37"/>
        <v>0</v>
      </c>
      <c r="K103" s="187">
        <f t="shared" si="37"/>
        <v>0</v>
      </c>
      <c r="L103" s="187">
        <f t="shared" si="37"/>
        <v>0</v>
      </c>
      <c r="M103" s="196">
        <f t="shared" si="37"/>
        <v>0</v>
      </c>
      <c r="N103" s="236">
        <f t="shared" si="38"/>
        <v>0</v>
      </c>
      <c r="O103" s="197">
        <f t="shared" si="39"/>
        <v>0</v>
      </c>
      <c r="P103" s="179" t="e">
        <f t="shared" si="40"/>
        <v>#DIV/0!</v>
      </c>
      <c r="Q103" s="1"/>
      <c r="R103" s="1"/>
      <c r="S103" s="1"/>
    </row>
    <row r="104" spans="1:41" ht="15">
      <c r="A104" s="369"/>
      <c r="B104" s="376"/>
      <c r="C104" s="369"/>
      <c r="D104" s="195">
        <f t="shared" si="35"/>
        <v>0</v>
      </c>
      <c r="E104" s="185">
        <f t="shared" si="36"/>
        <v>0</v>
      </c>
      <c r="F104" s="186">
        <f t="shared" si="37"/>
        <v>0</v>
      </c>
      <c r="G104" s="187">
        <f t="shared" si="37"/>
        <v>0</v>
      </c>
      <c r="H104" s="187">
        <f t="shared" si="37"/>
        <v>0</v>
      </c>
      <c r="I104" s="187">
        <f t="shared" si="37"/>
        <v>0</v>
      </c>
      <c r="J104" s="187">
        <f t="shared" si="37"/>
        <v>0</v>
      </c>
      <c r="K104" s="187">
        <f t="shared" si="37"/>
        <v>0</v>
      </c>
      <c r="L104" s="187">
        <f t="shared" si="37"/>
        <v>0</v>
      </c>
      <c r="M104" s="196">
        <f t="shared" si="37"/>
        <v>0</v>
      </c>
      <c r="N104" s="236">
        <f t="shared" si="38"/>
        <v>0</v>
      </c>
      <c r="O104" s="197">
        <f t="shared" si="39"/>
        <v>0</v>
      </c>
      <c r="P104" s="179" t="e">
        <f t="shared" si="40"/>
        <v>#DIV/0!</v>
      </c>
      <c r="Q104" s="1"/>
      <c r="R104" s="1"/>
      <c r="S104" s="1"/>
    </row>
    <row r="105" spans="1:41" ht="16" thickBot="1">
      <c r="A105" s="381"/>
      <c r="B105" s="379"/>
      <c r="C105" s="371"/>
      <c r="D105" s="198">
        <f t="shared" si="35"/>
        <v>0</v>
      </c>
      <c r="E105" s="189">
        <f t="shared" si="36"/>
        <v>0</v>
      </c>
      <c r="F105" s="190">
        <f t="shared" si="37"/>
        <v>0</v>
      </c>
      <c r="G105" s="191">
        <f t="shared" si="37"/>
        <v>0</v>
      </c>
      <c r="H105" s="191">
        <f t="shared" si="37"/>
        <v>0</v>
      </c>
      <c r="I105" s="191">
        <f t="shared" si="37"/>
        <v>0</v>
      </c>
      <c r="J105" s="191">
        <f t="shared" si="37"/>
        <v>0</v>
      </c>
      <c r="K105" s="191">
        <f t="shared" si="37"/>
        <v>0</v>
      </c>
      <c r="L105" s="191">
        <f t="shared" si="37"/>
        <v>0</v>
      </c>
      <c r="M105" s="199">
        <f t="shared" si="37"/>
        <v>0</v>
      </c>
      <c r="N105" s="237">
        <f t="shared" si="38"/>
        <v>0</v>
      </c>
      <c r="O105" s="200">
        <f t="shared" si="39"/>
        <v>0</v>
      </c>
      <c r="P105" s="180" t="e">
        <f t="shared" si="40"/>
        <v>#DIV/0!</v>
      </c>
      <c r="Q105" s="1"/>
      <c r="R105" s="1"/>
      <c r="S105" s="1"/>
    </row>
    <row r="106" spans="1:41">
      <c r="A106" s="3"/>
      <c r="B106" s="2"/>
      <c r="C106" s="2"/>
      <c r="D106"/>
    </row>
    <row r="107" spans="1:41" ht="13" thickBot="1">
      <c r="A107" s="3"/>
      <c r="B107" s="2"/>
      <c r="C107" s="2"/>
      <c r="D107"/>
    </row>
    <row r="108" spans="1:41" ht="19" thickBot="1">
      <c r="A108" s="464"/>
      <c r="B108" s="464"/>
      <c r="C108" s="464"/>
      <c r="D108" s="87" t="s">
        <v>87</v>
      </c>
      <c r="E108" s="363">
        <v>0</v>
      </c>
      <c r="F108" s="88" t="s">
        <v>8</v>
      </c>
      <c r="G108" s="89">
        <f>+D$4</f>
        <v>0</v>
      </c>
      <c r="H108" s="463" t="s">
        <v>9</v>
      </c>
      <c r="I108" s="463"/>
      <c r="J108" s="463"/>
      <c r="K108" s="90">
        <f>+D$11</f>
        <v>0</v>
      </c>
      <c r="L108" s="10"/>
    </row>
    <row r="109" spans="1:41" ht="50.25" customHeight="1" thickBot="1">
      <c r="A109" s="456" t="str">
        <f>+B36</f>
        <v>Specialty</v>
      </c>
      <c r="B109" s="457"/>
      <c r="C109" s="458"/>
      <c r="D109" s="166" t="s">
        <v>13</v>
      </c>
      <c r="E109" s="164" t="s">
        <v>14</v>
      </c>
      <c r="F109" s="121" t="str">
        <f>+B$14</f>
        <v>terms</v>
      </c>
      <c r="G109" s="121" t="str">
        <f>+B$17</f>
        <v>G&amp;A  (damages included)</v>
      </c>
      <c r="H109" s="121" t="str">
        <f>+B$18</f>
        <v>Distribution &amp; Warehousing</v>
      </c>
      <c r="I109" s="121" t="str">
        <f>+B$19</f>
        <v>Marketing (retailer)</v>
      </c>
      <c r="J109" s="121" t="str">
        <f>+B$20</f>
        <v>Marketing (consumer)</v>
      </c>
      <c r="K109" s="121" t="str">
        <f>+B$21</f>
        <v>Sales Commission</v>
      </c>
      <c r="L109" s="121" t="str">
        <f>+B$22</f>
        <v>Other</v>
      </c>
      <c r="M109" s="121" t="str">
        <f>+B$13</f>
        <v xml:space="preserve">Base MFR Cost/Unit </v>
      </c>
      <c r="N109" s="165" t="str">
        <f>+B$24</f>
        <v>Total Cost of Goods</v>
      </c>
      <c r="O109" s="160" t="s">
        <v>72</v>
      </c>
      <c r="P109" s="161" t="s">
        <v>12</v>
      </c>
    </row>
    <row r="110" spans="1:41" ht="19" thickBot="1">
      <c r="A110" s="91"/>
      <c r="B110" s="11"/>
      <c r="C110" s="15" t="s">
        <v>2</v>
      </c>
      <c r="D110" s="459">
        <f>SUM(D112:D121)</f>
        <v>0</v>
      </c>
      <c r="E110" s="461">
        <f>SUM(E112:E121)</f>
        <v>0</v>
      </c>
      <c r="F110" s="308">
        <f>+D$14</f>
        <v>0</v>
      </c>
      <c r="G110" s="309">
        <f>+D$17</f>
        <v>0</v>
      </c>
      <c r="H110" s="310">
        <f>+D$18</f>
        <v>0</v>
      </c>
      <c r="I110" s="310">
        <f>+D$19</f>
        <v>0</v>
      </c>
      <c r="J110" s="310">
        <f>+D$20</f>
        <v>0</v>
      </c>
      <c r="K110" s="309">
        <f>+D$21</f>
        <v>0</v>
      </c>
      <c r="L110" s="310">
        <f>+D$22</f>
        <v>0</v>
      </c>
      <c r="M110" s="311">
        <f>+D$13</f>
        <v>0</v>
      </c>
      <c r="N110" s="312">
        <f>+D$24</f>
        <v>0</v>
      </c>
      <c r="O110" s="313">
        <f>+D$26</f>
        <v>0</v>
      </c>
      <c r="P110" s="322"/>
    </row>
    <row r="111" spans="1:41" ht="21" thickBot="1">
      <c r="A111" s="92" t="s">
        <v>1</v>
      </c>
      <c r="B111" s="173" t="s">
        <v>0</v>
      </c>
      <c r="C111" s="176">
        <f>SUM(C112:C120)</f>
        <v>0</v>
      </c>
      <c r="D111" s="460"/>
      <c r="E111" s="462"/>
      <c r="F111" s="316">
        <f t="shared" ref="F111:O111" si="41">SUM(F112:F121)</f>
        <v>0</v>
      </c>
      <c r="G111" s="317">
        <f t="shared" si="41"/>
        <v>0</v>
      </c>
      <c r="H111" s="317">
        <f t="shared" si="41"/>
        <v>0</v>
      </c>
      <c r="I111" s="317">
        <f t="shared" si="41"/>
        <v>0</v>
      </c>
      <c r="J111" s="317">
        <f t="shared" si="41"/>
        <v>0</v>
      </c>
      <c r="K111" s="317">
        <f t="shared" si="41"/>
        <v>0</v>
      </c>
      <c r="L111" s="317">
        <f t="shared" si="41"/>
        <v>0</v>
      </c>
      <c r="M111" s="318">
        <f t="shared" si="41"/>
        <v>0</v>
      </c>
      <c r="N111" s="319">
        <f t="shared" si="41"/>
        <v>0</v>
      </c>
      <c r="O111" s="320">
        <f t="shared" si="41"/>
        <v>0</v>
      </c>
      <c r="P111" s="323" t="e">
        <f>+O111/E110</f>
        <v>#DIV/0!</v>
      </c>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row>
    <row r="112" spans="1:41" ht="15">
      <c r="A112" s="372"/>
      <c r="B112" s="373"/>
      <c r="C112" s="374"/>
      <c r="D112" s="181">
        <f t="shared" ref="D112:D120" si="42">+$E$108*C112*52*$D$28</f>
        <v>0</v>
      </c>
      <c r="E112" s="182">
        <f t="shared" ref="E112:E120" si="43">+D112*$K$108</f>
        <v>0</v>
      </c>
      <c r="F112" s="183">
        <f t="shared" ref="F112:M120" si="44">+$D112*F$110</f>
        <v>0</v>
      </c>
      <c r="G112" s="184">
        <f t="shared" si="44"/>
        <v>0</v>
      </c>
      <c r="H112" s="184">
        <f t="shared" si="44"/>
        <v>0</v>
      </c>
      <c r="I112" s="184">
        <f t="shared" si="44"/>
        <v>0</v>
      </c>
      <c r="J112" s="184">
        <f t="shared" si="44"/>
        <v>0</v>
      </c>
      <c r="K112" s="184">
        <f t="shared" si="44"/>
        <v>0</v>
      </c>
      <c r="L112" s="184">
        <f t="shared" si="44"/>
        <v>0</v>
      </c>
      <c r="M112" s="182">
        <f t="shared" si="44"/>
        <v>0</v>
      </c>
      <c r="N112" s="321">
        <f t="shared" ref="N112:N120" si="45">SUM(F112:M112)</f>
        <v>0</v>
      </c>
      <c r="O112" s="182">
        <f t="shared" ref="O112:O120" si="46">+E112-N112</f>
        <v>0</v>
      </c>
      <c r="P112" s="179" t="e">
        <f t="shared" ref="P112:P120" si="47">+O112/E112</f>
        <v>#DIV/0!</v>
      </c>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ht="15">
      <c r="A113" s="375"/>
      <c r="B113" s="376"/>
      <c r="C113" s="377"/>
      <c r="D113" s="181">
        <f t="shared" si="42"/>
        <v>0</v>
      </c>
      <c r="E113" s="185">
        <f t="shared" si="43"/>
        <v>0</v>
      </c>
      <c r="F113" s="186">
        <f t="shared" si="44"/>
        <v>0</v>
      </c>
      <c r="G113" s="187">
        <f t="shared" si="44"/>
        <v>0</v>
      </c>
      <c r="H113" s="187">
        <f t="shared" si="44"/>
        <v>0</v>
      </c>
      <c r="I113" s="187">
        <f t="shared" si="44"/>
        <v>0</v>
      </c>
      <c r="J113" s="187">
        <f t="shared" si="44"/>
        <v>0</v>
      </c>
      <c r="K113" s="187">
        <f t="shared" si="44"/>
        <v>0</v>
      </c>
      <c r="L113" s="187">
        <f t="shared" si="44"/>
        <v>0</v>
      </c>
      <c r="M113" s="185">
        <f t="shared" si="44"/>
        <v>0</v>
      </c>
      <c r="N113" s="236">
        <f t="shared" si="45"/>
        <v>0</v>
      </c>
      <c r="O113" s="185">
        <f t="shared" si="46"/>
        <v>0</v>
      </c>
      <c r="P113" s="179" t="e">
        <f t="shared" si="47"/>
        <v>#DIV/0!</v>
      </c>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ht="15">
      <c r="A114" s="375"/>
      <c r="B114" s="376"/>
      <c r="C114" s="377"/>
      <c r="D114" s="181">
        <f t="shared" si="42"/>
        <v>0</v>
      </c>
      <c r="E114" s="185">
        <f t="shared" si="43"/>
        <v>0</v>
      </c>
      <c r="F114" s="186">
        <f t="shared" si="44"/>
        <v>0</v>
      </c>
      <c r="G114" s="187">
        <f t="shared" si="44"/>
        <v>0</v>
      </c>
      <c r="H114" s="187">
        <f t="shared" si="44"/>
        <v>0</v>
      </c>
      <c r="I114" s="187">
        <f t="shared" si="44"/>
        <v>0</v>
      </c>
      <c r="J114" s="187">
        <f t="shared" si="44"/>
        <v>0</v>
      </c>
      <c r="K114" s="187">
        <f t="shared" si="44"/>
        <v>0</v>
      </c>
      <c r="L114" s="187">
        <f t="shared" si="44"/>
        <v>0</v>
      </c>
      <c r="M114" s="185">
        <f t="shared" si="44"/>
        <v>0</v>
      </c>
      <c r="N114" s="236">
        <f t="shared" si="45"/>
        <v>0</v>
      </c>
      <c r="O114" s="185">
        <f t="shared" si="46"/>
        <v>0</v>
      </c>
      <c r="P114" s="179" t="e">
        <f t="shared" si="47"/>
        <v>#DIV/0!</v>
      </c>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15">
      <c r="A115" s="375"/>
      <c r="B115" s="376"/>
      <c r="C115" s="377"/>
      <c r="D115" s="181">
        <f t="shared" si="42"/>
        <v>0</v>
      </c>
      <c r="E115" s="185">
        <f t="shared" si="43"/>
        <v>0</v>
      </c>
      <c r="F115" s="186">
        <f t="shared" si="44"/>
        <v>0</v>
      </c>
      <c r="G115" s="187">
        <f t="shared" si="44"/>
        <v>0</v>
      </c>
      <c r="H115" s="187">
        <f t="shared" si="44"/>
        <v>0</v>
      </c>
      <c r="I115" s="187">
        <f t="shared" si="44"/>
        <v>0</v>
      </c>
      <c r="J115" s="187">
        <f t="shared" si="44"/>
        <v>0</v>
      </c>
      <c r="K115" s="187">
        <f t="shared" si="44"/>
        <v>0</v>
      </c>
      <c r="L115" s="187">
        <f t="shared" si="44"/>
        <v>0</v>
      </c>
      <c r="M115" s="185">
        <f t="shared" si="44"/>
        <v>0</v>
      </c>
      <c r="N115" s="236">
        <f t="shared" si="45"/>
        <v>0</v>
      </c>
      <c r="O115" s="185">
        <f t="shared" si="46"/>
        <v>0</v>
      </c>
      <c r="P115" s="179" t="e">
        <f t="shared" si="47"/>
        <v>#DIV/0!</v>
      </c>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15">
      <c r="A116" s="375"/>
      <c r="B116" s="376"/>
      <c r="C116" s="377"/>
      <c r="D116" s="181">
        <f t="shared" si="42"/>
        <v>0</v>
      </c>
      <c r="E116" s="185">
        <f t="shared" si="43"/>
        <v>0</v>
      </c>
      <c r="F116" s="186">
        <f t="shared" si="44"/>
        <v>0</v>
      </c>
      <c r="G116" s="187">
        <f t="shared" si="44"/>
        <v>0</v>
      </c>
      <c r="H116" s="187">
        <f t="shared" si="44"/>
        <v>0</v>
      </c>
      <c r="I116" s="187">
        <f t="shared" si="44"/>
        <v>0</v>
      </c>
      <c r="J116" s="187">
        <f t="shared" si="44"/>
        <v>0</v>
      </c>
      <c r="K116" s="187">
        <f t="shared" si="44"/>
        <v>0</v>
      </c>
      <c r="L116" s="187">
        <f t="shared" si="44"/>
        <v>0</v>
      </c>
      <c r="M116" s="185">
        <f t="shared" si="44"/>
        <v>0</v>
      </c>
      <c r="N116" s="236">
        <f t="shared" si="45"/>
        <v>0</v>
      </c>
      <c r="O116" s="185">
        <f t="shared" si="46"/>
        <v>0</v>
      </c>
      <c r="P116" s="179" t="e">
        <f t="shared" si="47"/>
        <v>#DIV/0!</v>
      </c>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ht="15">
      <c r="A117" s="375"/>
      <c r="B117" s="376"/>
      <c r="C117" s="377"/>
      <c r="D117" s="181">
        <f t="shared" si="42"/>
        <v>0</v>
      </c>
      <c r="E117" s="185">
        <f t="shared" si="43"/>
        <v>0</v>
      </c>
      <c r="F117" s="186">
        <f t="shared" si="44"/>
        <v>0</v>
      </c>
      <c r="G117" s="187">
        <f t="shared" si="44"/>
        <v>0</v>
      </c>
      <c r="H117" s="187">
        <f t="shared" si="44"/>
        <v>0</v>
      </c>
      <c r="I117" s="187">
        <f t="shared" si="44"/>
        <v>0</v>
      </c>
      <c r="J117" s="187">
        <f t="shared" si="44"/>
        <v>0</v>
      </c>
      <c r="K117" s="187">
        <f t="shared" si="44"/>
        <v>0</v>
      </c>
      <c r="L117" s="187">
        <f t="shared" si="44"/>
        <v>0</v>
      </c>
      <c r="M117" s="185">
        <f t="shared" si="44"/>
        <v>0</v>
      </c>
      <c r="N117" s="236">
        <f t="shared" si="45"/>
        <v>0</v>
      </c>
      <c r="O117" s="185">
        <f t="shared" si="46"/>
        <v>0</v>
      </c>
      <c r="P117" s="179" t="e">
        <f t="shared" si="47"/>
        <v>#DIV/0!</v>
      </c>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ht="15">
      <c r="A118" s="375"/>
      <c r="B118" s="376"/>
      <c r="C118" s="377"/>
      <c r="D118" s="181">
        <f t="shared" si="42"/>
        <v>0</v>
      </c>
      <c r="E118" s="185">
        <f t="shared" si="43"/>
        <v>0</v>
      </c>
      <c r="F118" s="186">
        <f t="shared" si="44"/>
        <v>0</v>
      </c>
      <c r="G118" s="187">
        <f t="shared" si="44"/>
        <v>0</v>
      </c>
      <c r="H118" s="187">
        <f t="shared" si="44"/>
        <v>0</v>
      </c>
      <c r="I118" s="187">
        <f t="shared" si="44"/>
        <v>0</v>
      </c>
      <c r="J118" s="187">
        <f t="shared" si="44"/>
        <v>0</v>
      </c>
      <c r="K118" s="187">
        <f t="shared" si="44"/>
        <v>0</v>
      </c>
      <c r="L118" s="187">
        <f t="shared" si="44"/>
        <v>0</v>
      </c>
      <c r="M118" s="185">
        <f t="shared" si="44"/>
        <v>0</v>
      </c>
      <c r="N118" s="236">
        <f t="shared" si="45"/>
        <v>0</v>
      </c>
      <c r="O118" s="185">
        <f t="shared" si="46"/>
        <v>0</v>
      </c>
      <c r="P118" s="179" t="e">
        <f t="shared" si="47"/>
        <v>#DIV/0!</v>
      </c>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ht="15">
      <c r="A119" s="375"/>
      <c r="B119" s="376"/>
      <c r="C119" s="377"/>
      <c r="D119" s="181">
        <f t="shared" si="42"/>
        <v>0</v>
      </c>
      <c r="E119" s="185">
        <f t="shared" si="43"/>
        <v>0</v>
      </c>
      <c r="F119" s="186">
        <f t="shared" si="44"/>
        <v>0</v>
      </c>
      <c r="G119" s="187">
        <f t="shared" si="44"/>
        <v>0</v>
      </c>
      <c r="H119" s="187">
        <f t="shared" si="44"/>
        <v>0</v>
      </c>
      <c r="I119" s="187">
        <f t="shared" si="44"/>
        <v>0</v>
      </c>
      <c r="J119" s="187">
        <f t="shared" si="44"/>
        <v>0</v>
      </c>
      <c r="K119" s="187">
        <f t="shared" si="44"/>
        <v>0</v>
      </c>
      <c r="L119" s="187">
        <f t="shared" si="44"/>
        <v>0</v>
      </c>
      <c r="M119" s="185">
        <f t="shared" si="44"/>
        <v>0</v>
      </c>
      <c r="N119" s="236">
        <f t="shared" si="45"/>
        <v>0</v>
      </c>
      <c r="O119" s="185">
        <f t="shared" si="46"/>
        <v>0</v>
      </c>
      <c r="P119" s="179" t="e">
        <f t="shared" si="47"/>
        <v>#DIV/0!</v>
      </c>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ht="16" thickBot="1">
      <c r="A120" s="378"/>
      <c r="B120" s="379"/>
      <c r="C120" s="380"/>
      <c r="D120" s="188">
        <f t="shared" si="42"/>
        <v>0</v>
      </c>
      <c r="E120" s="189">
        <f t="shared" si="43"/>
        <v>0</v>
      </c>
      <c r="F120" s="190">
        <f t="shared" si="44"/>
        <v>0</v>
      </c>
      <c r="G120" s="191">
        <f t="shared" si="44"/>
        <v>0</v>
      </c>
      <c r="H120" s="191">
        <f t="shared" si="44"/>
        <v>0</v>
      </c>
      <c r="I120" s="191">
        <f t="shared" si="44"/>
        <v>0</v>
      </c>
      <c r="J120" s="191">
        <f t="shared" si="44"/>
        <v>0</v>
      </c>
      <c r="K120" s="191">
        <f t="shared" si="44"/>
        <v>0</v>
      </c>
      <c r="L120" s="191">
        <f t="shared" si="44"/>
        <v>0</v>
      </c>
      <c r="M120" s="189">
        <f t="shared" si="44"/>
        <v>0</v>
      </c>
      <c r="N120" s="237">
        <f t="shared" si="45"/>
        <v>0</v>
      </c>
      <c r="O120" s="189">
        <f t="shared" si="46"/>
        <v>0</v>
      </c>
      <c r="P120" s="180" t="e">
        <f t="shared" si="47"/>
        <v>#DIV/0!</v>
      </c>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c r="A121" s="3"/>
      <c r="B121" s="2"/>
      <c r="C121" s="2"/>
      <c r="D121"/>
    </row>
    <row r="140" spans="1:4" hidden="1"/>
    <row r="141" spans="1:4" hidden="1"/>
    <row r="142" spans="1:4" hidden="1">
      <c r="A142" s="2"/>
      <c r="B142" s="3"/>
      <c r="C142" s="2"/>
      <c r="D142"/>
    </row>
    <row r="143" spans="1:4" hidden="1"/>
    <row r="144" spans="1: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sheetData>
  <sheetProtection password="DA71" sheet="1" selectLockedCells="1"/>
  <mergeCells count="49">
    <mergeCell ref="A63:C63"/>
    <mergeCell ref="A64:C64"/>
    <mergeCell ref="E50:E51"/>
    <mergeCell ref="F13:H13"/>
    <mergeCell ref="B9:D9"/>
    <mergeCell ref="B15:D15"/>
    <mergeCell ref="A32:A36"/>
    <mergeCell ref="B43:C43"/>
    <mergeCell ref="B44:C44"/>
    <mergeCell ref="A6:A11"/>
    <mergeCell ref="A13:A26"/>
    <mergeCell ref="B6:C6"/>
    <mergeCell ref="B7:C7"/>
    <mergeCell ref="D110:D111"/>
    <mergeCell ref="E110:E111"/>
    <mergeCell ref="H93:J93"/>
    <mergeCell ref="A93:C93"/>
    <mergeCell ref="A79:C79"/>
    <mergeCell ref="D80:D81"/>
    <mergeCell ref="E80:E81"/>
    <mergeCell ref="H108:J108"/>
    <mergeCell ref="A108:C108"/>
    <mergeCell ref="A94:C94"/>
    <mergeCell ref="D95:D96"/>
    <mergeCell ref="E95:E96"/>
    <mergeCell ref="A109:C109"/>
    <mergeCell ref="B10:C10"/>
    <mergeCell ref="H48:J48"/>
    <mergeCell ref="A48:C48"/>
    <mergeCell ref="A49:C49"/>
    <mergeCell ref="D50:D51"/>
    <mergeCell ref="F27:G27"/>
    <mergeCell ref="B28:C28"/>
    <mergeCell ref="B16:D16"/>
    <mergeCell ref="D65:D66"/>
    <mergeCell ref="E65:E66"/>
    <mergeCell ref="H78:J78"/>
    <mergeCell ref="A78:C78"/>
    <mergeCell ref="H63:J63"/>
    <mergeCell ref="B13:C13"/>
    <mergeCell ref="E4:J7"/>
    <mergeCell ref="B4:C4"/>
    <mergeCell ref="F10:I12"/>
    <mergeCell ref="B8:D8"/>
    <mergeCell ref="B11:C11"/>
    <mergeCell ref="J11:J12"/>
    <mergeCell ref="E1:L1"/>
    <mergeCell ref="L3:O3"/>
    <mergeCell ref="A1:C1"/>
  </mergeCells>
  <phoneticPr fontId="8" type="noConversion"/>
  <printOptions horizontalCentered="1"/>
  <pageMargins left="0" right="0" top="0.5" bottom="0.5" header="0.5" footer="0.5"/>
  <pageSetup scale="55" orientation="landscape" horizontalDpi="300" verticalDpi="300"/>
  <headerFooter>
    <oddHeader>&amp;L&amp;G&amp;C&amp;"Arial,Bold"&amp;12RETAIL FINANCIAL FORECASTER TOOL</oddHeader>
    <oddFooter>&amp;L&amp;G&amp;CCopyright © 2015 Sellion Inc. All rights reserved.&amp;R&amp;P&amp;N</oddFooter>
  </headerFooter>
  <rowBreaks count="2" manualBreakCount="2">
    <brk id="46" max="16" man="1"/>
    <brk id="91" max="16" man="1"/>
  </rowBreaks>
  <drawing r:id="rId1"/>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1"/>
  <sheetViews>
    <sheetView zoomScale="60" zoomScaleNormal="60" zoomScalePageLayoutView="60" workbookViewId="0">
      <selection sqref="A1:C1"/>
    </sheetView>
  </sheetViews>
  <sheetFormatPr baseColWidth="10" defaultColWidth="8.83203125" defaultRowHeight="12" x14ac:dyDescent="0"/>
  <cols>
    <col min="1" max="1" width="8.1640625" customWidth="1"/>
    <col min="2" max="2" width="31.33203125" customWidth="1"/>
    <col min="3" max="3" width="11.5" style="33" customWidth="1"/>
    <col min="4" max="4" width="17" style="34" customWidth="1"/>
    <col min="5" max="5" width="18.5" customWidth="1"/>
    <col min="6" max="6" width="11.6640625" customWidth="1"/>
    <col min="7" max="7" width="12" customWidth="1"/>
    <col min="8" max="8" width="13.5" customWidth="1"/>
    <col min="9" max="9" width="10.83203125" customWidth="1"/>
    <col min="10" max="11" width="13" customWidth="1"/>
    <col min="12" max="12" width="12.6640625" customWidth="1"/>
    <col min="13" max="13" width="14" customWidth="1"/>
    <col min="14" max="14" width="17.83203125" customWidth="1"/>
    <col min="15" max="15" width="18" customWidth="1"/>
    <col min="16" max="16" width="7.6640625" customWidth="1"/>
    <col min="17" max="17" width="1.5" customWidth="1"/>
    <col min="18" max="18" width="11.1640625" customWidth="1"/>
    <col min="19" max="19" width="5.83203125" customWidth="1"/>
  </cols>
  <sheetData>
    <row r="1" spans="1:15" s="169" customFormat="1" ht="57" customHeight="1" thickBot="1">
      <c r="A1" s="494" t="str">
        <f>+'1'!A1:C1</f>
        <v>Your Company</v>
      </c>
      <c r="B1" s="495"/>
      <c r="C1" s="496"/>
      <c r="D1" s="167"/>
      <c r="E1" s="490" t="s">
        <v>172</v>
      </c>
      <c r="F1" s="491"/>
      <c r="G1" s="491"/>
      <c r="H1" s="491"/>
      <c r="I1" s="491"/>
      <c r="J1" s="491"/>
      <c r="K1" s="491"/>
      <c r="L1" s="492"/>
      <c r="M1" s="168"/>
      <c r="N1" s="168"/>
      <c r="O1" s="168"/>
    </row>
    <row r="2" spans="1:15" hidden="1"/>
    <row r="3" spans="1:15" ht="13" thickBot="1">
      <c r="C3" s="29"/>
      <c r="D3" s="29"/>
      <c r="E3" s="29"/>
      <c r="F3" s="29"/>
      <c r="G3" s="29"/>
      <c r="H3" s="29"/>
      <c r="I3" s="29"/>
      <c r="J3" s="29"/>
      <c r="K3" s="29"/>
      <c r="L3" s="493" t="s">
        <v>27</v>
      </c>
      <c r="M3" s="493"/>
      <c r="N3" s="493"/>
      <c r="O3" s="493"/>
    </row>
    <row r="4" spans="1:15" ht="21" customHeight="1" thickBot="1">
      <c r="A4" s="14" t="s">
        <v>17</v>
      </c>
      <c r="B4" s="467" t="s">
        <v>5</v>
      </c>
      <c r="C4" s="468"/>
      <c r="D4" s="351">
        <v>0</v>
      </c>
      <c r="E4" s="465" t="s">
        <v>41</v>
      </c>
      <c r="F4" s="465"/>
      <c r="G4" s="465"/>
      <c r="H4" s="465"/>
      <c r="I4" s="465"/>
      <c r="J4" s="465"/>
      <c r="K4" s="29"/>
      <c r="L4" s="29"/>
      <c r="M4" s="29"/>
    </row>
    <row r="5" spans="1:15" ht="12.75" customHeight="1" thickBot="1">
      <c r="E5" s="465"/>
      <c r="F5" s="465"/>
      <c r="G5" s="465"/>
      <c r="H5" s="465"/>
      <c r="I5" s="465"/>
      <c r="J5" s="465"/>
    </row>
    <row r="6" spans="1:15" ht="18.75" customHeight="1" thickBot="1">
      <c r="A6" s="422" t="s">
        <v>6</v>
      </c>
      <c r="B6" s="429" t="s">
        <v>29</v>
      </c>
      <c r="C6" s="430"/>
      <c r="D6" s="352">
        <v>0</v>
      </c>
      <c r="E6" s="465"/>
      <c r="F6" s="465"/>
      <c r="G6" s="465"/>
      <c r="H6" s="465"/>
      <c r="I6" s="465"/>
      <c r="J6" s="465"/>
      <c r="K6" s="9"/>
      <c r="M6" s="18" t="s">
        <v>22</v>
      </c>
      <c r="N6" s="19">
        <f>SUM(+D41*D4)/1000</f>
        <v>0</v>
      </c>
    </row>
    <row r="7" spans="1:15" ht="19.5" customHeight="1">
      <c r="A7" s="423"/>
      <c r="B7" s="429" t="s">
        <v>30</v>
      </c>
      <c r="C7" s="431"/>
      <c r="D7" s="171">
        <f>+D4*SUM(1-D6)</f>
        <v>0</v>
      </c>
      <c r="E7" s="465"/>
      <c r="F7" s="465"/>
      <c r="G7" s="465"/>
      <c r="H7" s="465"/>
      <c r="I7" s="465"/>
      <c r="J7" s="465"/>
      <c r="K7" s="9"/>
      <c r="M7" s="18" t="s">
        <v>23</v>
      </c>
      <c r="N7" s="20">
        <f>+D41/1000</f>
        <v>0</v>
      </c>
    </row>
    <row r="8" spans="1:15">
      <c r="A8" s="423"/>
      <c r="B8" s="432" t="s">
        <v>7</v>
      </c>
      <c r="C8" s="433"/>
      <c r="D8" s="434"/>
      <c r="K8" s="9"/>
      <c r="M8" s="18" t="s">
        <v>26</v>
      </c>
      <c r="N8" s="19">
        <f>+E41/1000</f>
        <v>0</v>
      </c>
    </row>
    <row r="9" spans="1:15" ht="18.75" customHeight="1" thickBot="1">
      <c r="A9" s="423"/>
      <c r="B9" s="469" t="s">
        <v>94</v>
      </c>
      <c r="C9" s="470"/>
      <c r="D9" s="471"/>
      <c r="K9" s="9"/>
      <c r="M9" s="18" t="s">
        <v>24</v>
      </c>
      <c r="N9" s="19">
        <f>+M41/1000</f>
        <v>0</v>
      </c>
    </row>
    <row r="10" spans="1:15" ht="19.75" customHeight="1" thickBot="1">
      <c r="A10" s="423"/>
      <c r="B10" s="484" t="s">
        <v>29</v>
      </c>
      <c r="C10" s="485"/>
      <c r="D10" s="353">
        <v>0</v>
      </c>
      <c r="F10" s="475" t="s">
        <v>84</v>
      </c>
      <c r="G10" s="476"/>
      <c r="H10" s="476"/>
      <c r="I10" s="477"/>
      <c r="J10" s="52"/>
      <c r="K10" s="9"/>
      <c r="M10" s="18" t="s">
        <v>25</v>
      </c>
      <c r="N10" s="19">
        <f>SUM(N41-M41)/1000</f>
        <v>0</v>
      </c>
    </row>
    <row r="11" spans="1:15" ht="19.75" customHeight="1" thickBot="1">
      <c r="A11" s="501"/>
      <c r="B11" s="486" t="s">
        <v>30</v>
      </c>
      <c r="C11" s="487"/>
      <c r="D11" s="170">
        <f>+D7*SUM(1-D10)</f>
        <v>0</v>
      </c>
      <c r="F11" s="478"/>
      <c r="G11" s="479"/>
      <c r="H11" s="479"/>
      <c r="I11" s="480"/>
      <c r="J11" s="488" t="s">
        <v>81</v>
      </c>
      <c r="K11" s="9"/>
      <c r="M11" s="18" t="s">
        <v>4</v>
      </c>
      <c r="N11" s="19">
        <f>+N8-N9-N10</f>
        <v>0</v>
      </c>
    </row>
    <row r="12" spans="1:15" ht="6.75" customHeight="1" thickBot="1">
      <c r="A12" s="21"/>
      <c r="B12" s="13"/>
      <c r="C12" s="35"/>
      <c r="D12" s="35"/>
      <c r="F12" s="481"/>
      <c r="G12" s="482"/>
      <c r="H12" s="482"/>
      <c r="I12" s="483"/>
      <c r="J12" s="488"/>
      <c r="K12" s="9"/>
      <c r="M12" s="18"/>
      <c r="N12" s="19"/>
    </row>
    <row r="13" spans="1:15" ht="21.75" customHeight="1" thickBot="1">
      <c r="A13" s="503" t="s">
        <v>31</v>
      </c>
      <c r="B13" s="441" t="s">
        <v>83</v>
      </c>
      <c r="C13" s="442"/>
      <c r="D13" s="351">
        <v>0</v>
      </c>
      <c r="F13" s="472" t="s">
        <v>34</v>
      </c>
      <c r="G13" s="473"/>
      <c r="H13" s="474"/>
      <c r="I13" s="356">
        <v>0</v>
      </c>
      <c r="J13" s="85" t="e">
        <f>1-(D13/I13)</f>
        <v>#DIV/0!</v>
      </c>
      <c r="K13" s="9"/>
    </row>
    <row r="14" spans="1:15">
      <c r="A14" s="503"/>
      <c r="B14" s="75" t="s">
        <v>53</v>
      </c>
      <c r="C14" s="354">
        <v>0.01</v>
      </c>
      <c r="D14" s="83">
        <f>+$D$11*C14</f>
        <v>0</v>
      </c>
      <c r="F14" s="80" t="str">
        <f>+B14</f>
        <v>terms</v>
      </c>
      <c r="G14" s="80"/>
      <c r="H14" s="81">
        <f>+C14</f>
        <v>0.01</v>
      </c>
      <c r="I14" s="84">
        <f>+$D$11*H14</f>
        <v>0</v>
      </c>
      <c r="J14" s="52"/>
      <c r="K14" s="9"/>
    </row>
    <row r="15" spans="1:15">
      <c r="A15" s="503"/>
      <c r="B15" s="438"/>
      <c r="C15" s="439"/>
      <c r="D15" s="440"/>
      <c r="F15" s="80"/>
      <c r="G15" s="80"/>
      <c r="H15" s="80"/>
      <c r="I15" s="80"/>
      <c r="K15" s="9"/>
      <c r="M15" s="18"/>
    </row>
    <row r="16" spans="1:15">
      <c r="A16" s="503"/>
      <c r="B16" s="435" t="s">
        <v>36</v>
      </c>
      <c r="C16" s="436"/>
      <c r="D16" s="437"/>
      <c r="F16" s="80"/>
      <c r="G16" s="80"/>
      <c r="H16" s="80"/>
      <c r="I16" s="80"/>
      <c r="K16" s="9"/>
    </row>
    <row r="17" spans="1:16">
      <c r="A17" s="503"/>
      <c r="B17" s="75" t="s">
        <v>42</v>
      </c>
      <c r="C17" s="355">
        <v>0.02</v>
      </c>
      <c r="D17" s="77">
        <f t="shared" ref="D17:D22" si="0">+$D$11*C17</f>
        <v>0</v>
      </c>
      <c r="F17" s="80" t="str">
        <f t="shared" ref="F17:F22" si="1">+B17</f>
        <v>G&amp;A  (damages included)</v>
      </c>
      <c r="G17" s="82"/>
      <c r="H17" s="76">
        <f t="shared" ref="H17:H22" si="2">+C17</f>
        <v>0.02</v>
      </c>
      <c r="I17" s="84">
        <f t="shared" ref="I17:I22" si="3">+$D$11*C17</f>
        <v>0</v>
      </c>
      <c r="K17" s="9"/>
    </row>
    <row r="18" spans="1:16">
      <c r="A18" s="503"/>
      <c r="B18" s="75" t="s">
        <v>38</v>
      </c>
      <c r="C18" s="355">
        <v>0.05</v>
      </c>
      <c r="D18" s="77">
        <f t="shared" si="0"/>
        <v>0</v>
      </c>
      <c r="F18" s="80" t="str">
        <f t="shared" si="1"/>
        <v>Distribution &amp; Warehousing</v>
      </c>
      <c r="G18" s="82"/>
      <c r="H18" s="76">
        <f t="shared" si="2"/>
        <v>0.05</v>
      </c>
      <c r="I18" s="84">
        <f t="shared" si="3"/>
        <v>0</v>
      </c>
      <c r="K18" s="9"/>
    </row>
    <row r="19" spans="1:16">
      <c r="A19" s="503"/>
      <c r="B19" s="75" t="s">
        <v>54</v>
      </c>
      <c r="C19" s="355">
        <v>0.05</v>
      </c>
      <c r="D19" s="77">
        <f t="shared" si="0"/>
        <v>0</v>
      </c>
      <c r="F19" s="80" t="str">
        <f t="shared" si="1"/>
        <v>Marketing (retailer)</v>
      </c>
      <c r="G19" s="82"/>
      <c r="H19" s="76">
        <f t="shared" si="2"/>
        <v>0.05</v>
      </c>
      <c r="I19" s="84">
        <f t="shared" si="3"/>
        <v>0</v>
      </c>
      <c r="K19" s="9"/>
    </row>
    <row r="20" spans="1:16">
      <c r="A20" s="503"/>
      <c r="B20" s="75" t="s">
        <v>43</v>
      </c>
      <c r="C20" s="355">
        <v>0</v>
      </c>
      <c r="D20" s="77">
        <f t="shared" si="0"/>
        <v>0</v>
      </c>
      <c r="F20" s="80" t="str">
        <f t="shared" si="1"/>
        <v>Marketing (consumer)</v>
      </c>
      <c r="G20" s="82"/>
      <c r="H20" s="76">
        <f t="shared" si="2"/>
        <v>0</v>
      </c>
      <c r="I20" s="84">
        <f t="shared" si="3"/>
        <v>0</v>
      </c>
      <c r="K20" s="9"/>
    </row>
    <row r="21" spans="1:16">
      <c r="A21" s="503"/>
      <c r="B21" s="75" t="s">
        <v>33</v>
      </c>
      <c r="C21" s="355">
        <v>0.08</v>
      </c>
      <c r="D21" s="77">
        <f t="shared" si="0"/>
        <v>0</v>
      </c>
      <c r="F21" s="80" t="str">
        <f t="shared" si="1"/>
        <v>Sales Commission</v>
      </c>
      <c r="G21" s="82"/>
      <c r="H21" s="76">
        <f t="shared" si="2"/>
        <v>0.08</v>
      </c>
      <c r="I21" s="84">
        <f t="shared" si="3"/>
        <v>0</v>
      </c>
      <c r="K21" s="9"/>
    </row>
    <row r="22" spans="1:16">
      <c r="A22" s="503"/>
      <c r="B22" s="78" t="s">
        <v>86</v>
      </c>
      <c r="C22" s="355">
        <v>0</v>
      </c>
      <c r="D22" s="79">
        <f t="shared" si="0"/>
        <v>0</v>
      </c>
      <c r="F22" s="80" t="str">
        <f t="shared" si="1"/>
        <v>Other</v>
      </c>
      <c r="G22" s="82"/>
      <c r="H22" s="76">
        <f t="shared" si="2"/>
        <v>0</v>
      </c>
      <c r="I22" s="84">
        <f t="shared" si="3"/>
        <v>0</v>
      </c>
      <c r="K22" s="9"/>
    </row>
    <row r="23" spans="1:16">
      <c r="A23" s="503"/>
      <c r="B23" s="62"/>
      <c r="C23" s="36"/>
      <c r="D23" s="59"/>
      <c r="F23" s="80"/>
      <c r="G23" s="82"/>
      <c r="H23" s="76"/>
      <c r="I23" s="37"/>
      <c r="K23" s="9"/>
    </row>
    <row r="24" spans="1:16">
      <c r="A24" s="503"/>
      <c r="B24" s="16" t="s">
        <v>3</v>
      </c>
      <c r="C24" s="36" t="e">
        <f>+D24/D11</f>
        <v>#DIV/0!</v>
      </c>
      <c r="D24" s="59">
        <f>SUM(D13:D22)</f>
        <v>0</v>
      </c>
      <c r="F24" s="6"/>
      <c r="G24" s="7" t="s">
        <v>3</v>
      </c>
      <c r="H24" s="36" t="e">
        <f>+I24/D11</f>
        <v>#DIV/0!</v>
      </c>
      <c r="I24" s="37">
        <f>SUM(I13:I22)</f>
        <v>0</v>
      </c>
      <c r="K24" s="9"/>
    </row>
    <row r="25" spans="1:16">
      <c r="A25" s="503"/>
      <c r="B25" s="62"/>
      <c r="C25" s="36"/>
      <c r="D25" s="59"/>
      <c r="F25" s="6"/>
      <c r="G25" s="7"/>
      <c r="H25" s="36"/>
      <c r="I25" s="37"/>
      <c r="K25" s="9"/>
    </row>
    <row r="26" spans="1:16" ht="13" thickBot="1">
      <c r="A26" s="503"/>
      <c r="B26" s="17" t="s">
        <v>4</v>
      </c>
      <c r="C26" s="60" t="e">
        <f>+D26/D11</f>
        <v>#DIV/0!</v>
      </c>
      <c r="D26" s="61">
        <f>+D11-D24</f>
        <v>0</v>
      </c>
      <c r="F26" s="24"/>
      <c r="G26" s="25" t="s">
        <v>4</v>
      </c>
      <c r="H26" s="38" t="e">
        <f>+I26/D11</f>
        <v>#DIV/0!</v>
      </c>
      <c r="I26" s="39">
        <f>+D11-I24</f>
        <v>0</v>
      </c>
      <c r="K26" s="13"/>
    </row>
    <row r="27" spans="1:16" ht="22.5" customHeight="1" thickBot="1">
      <c r="A27" s="22"/>
      <c r="B27" s="23"/>
      <c r="C27" s="40"/>
      <c r="D27" s="41"/>
      <c r="F27" s="443" t="s">
        <v>35</v>
      </c>
      <c r="G27" s="444"/>
      <c r="H27" s="26" t="e">
        <f>IF(H26&lt;=5%,"NO","YES")</f>
        <v>#DIV/0!</v>
      </c>
      <c r="I27" s="27" t="str">
        <f>IF(I26&lt;=0.1,"NO","YES")</f>
        <v>NO</v>
      </c>
      <c r="J27" s="86" t="s">
        <v>80</v>
      </c>
      <c r="K27" s="13"/>
    </row>
    <row r="28" spans="1:16" ht="22" thickBot="1">
      <c r="A28" s="22"/>
      <c r="B28" s="445" t="s">
        <v>28</v>
      </c>
      <c r="C28" s="446"/>
      <c r="D28" s="357">
        <v>0</v>
      </c>
      <c r="E28" t="s">
        <v>40</v>
      </c>
      <c r="K28" s="13"/>
    </row>
    <row r="29" spans="1:16" ht="22.5" customHeight="1" thickBot="1">
      <c r="B29" s="300" t="s">
        <v>96</v>
      </c>
      <c r="C29" s="358">
        <v>0</v>
      </c>
      <c r="D29" s="301" t="s">
        <v>97</v>
      </c>
      <c r="E29" s="359">
        <v>0</v>
      </c>
    </row>
    <row r="30" spans="1:16" ht="68.25" customHeight="1" thickBot="1">
      <c r="A30" s="14" t="s">
        <v>18</v>
      </c>
      <c r="B30" s="162" t="s">
        <v>39</v>
      </c>
      <c r="C30" s="163" t="s">
        <v>2</v>
      </c>
      <c r="D30" s="157" t="s">
        <v>13</v>
      </c>
      <c r="E30" s="164" t="s">
        <v>14</v>
      </c>
      <c r="F30" s="121" t="str">
        <f>+B$14</f>
        <v>terms</v>
      </c>
      <c r="G30" s="121" t="str">
        <f>+B$17</f>
        <v>G&amp;A  (damages included)</v>
      </c>
      <c r="H30" s="121" t="str">
        <f>+B$18</f>
        <v>Distribution &amp; Warehousing</v>
      </c>
      <c r="I30" s="121" t="str">
        <f>+B$19</f>
        <v>Marketing (retailer)</v>
      </c>
      <c r="J30" s="121" t="str">
        <f>+B$20</f>
        <v>Marketing (consumer)</v>
      </c>
      <c r="K30" s="121" t="str">
        <f>+B$21</f>
        <v>Sales Commission</v>
      </c>
      <c r="L30" s="121" t="str">
        <f>+B$22</f>
        <v>Other</v>
      </c>
      <c r="M30" s="121" t="str">
        <f>+B$13</f>
        <v xml:space="preserve">Base MFR Cost/Unit </v>
      </c>
      <c r="N30" s="165" t="str">
        <f>+B$24</f>
        <v>Total Cost of Goods</v>
      </c>
      <c r="O30" s="160" t="s">
        <v>72</v>
      </c>
      <c r="P30" s="161" t="s">
        <v>12</v>
      </c>
    </row>
    <row r="31" spans="1:16" ht="13" thickBot="1">
      <c r="A31" s="68"/>
      <c r="B31" s="330" t="s">
        <v>101</v>
      </c>
      <c r="C31" s="95"/>
      <c r="D31" s="96"/>
      <c r="E31" s="97"/>
      <c r="F31" s="97"/>
      <c r="G31" s="97"/>
      <c r="H31" s="97"/>
      <c r="I31" s="97"/>
      <c r="J31" s="97"/>
      <c r="K31" s="97"/>
      <c r="L31" s="98"/>
      <c r="M31" s="97"/>
      <c r="N31" s="178"/>
      <c r="O31" s="99"/>
      <c r="P31" s="100"/>
    </row>
    <row r="32" spans="1:16" ht="28" customHeight="1">
      <c r="A32" s="451" t="s">
        <v>32</v>
      </c>
      <c r="B32" s="360" t="s">
        <v>88</v>
      </c>
      <c r="C32" s="328">
        <f>+C51</f>
        <v>0</v>
      </c>
      <c r="D32" s="207">
        <f>+D50</f>
        <v>0</v>
      </c>
      <c r="E32" s="207">
        <f>+E50</f>
        <v>0</v>
      </c>
      <c r="F32" s="208">
        <f>+F51</f>
        <v>0</v>
      </c>
      <c r="G32" s="208">
        <f t="shared" ref="G32:M32" si="4">+G51</f>
        <v>0</v>
      </c>
      <c r="H32" s="208">
        <f t="shared" si="4"/>
        <v>0</v>
      </c>
      <c r="I32" s="208">
        <f t="shared" si="4"/>
        <v>0</v>
      </c>
      <c r="J32" s="208">
        <f t="shared" si="4"/>
        <v>0</v>
      </c>
      <c r="K32" s="208">
        <f t="shared" si="4"/>
        <v>0</v>
      </c>
      <c r="L32" s="208">
        <f t="shared" si="4"/>
        <v>0</v>
      </c>
      <c r="M32" s="209">
        <f t="shared" si="4"/>
        <v>0</v>
      </c>
      <c r="N32" s="235">
        <f>SUM(F32:M32)</f>
        <v>0</v>
      </c>
      <c r="O32" s="210">
        <f>+E32-N32</f>
        <v>0</v>
      </c>
      <c r="P32" s="211" t="e">
        <f>+O32/E32</f>
        <v>#DIV/0!</v>
      </c>
    </row>
    <row r="33" spans="1:16" ht="28.5" customHeight="1">
      <c r="A33" s="452"/>
      <c r="B33" s="361" t="s">
        <v>89</v>
      </c>
      <c r="C33" s="329">
        <f>+C66</f>
        <v>0</v>
      </c>
      <c r="D33" s="212">
        <f>+D65</f>
        <v>0</v>
      </c>
      <c r="E33" s="212">
        <f>+E65</f>
        <v>0</v>
      </c>
      <c r="F33" s="213">
        <f>+F66</f>
        <v>0</v>
      </c>
      <c r="G33" s="213">
        <f t="shared" ref="G33:M33" si="5">+G66</f>
        <v>0</v>
      </c>
      <c r="H33" s="213">
        <f t="shared" si="5"/>
        <v>0</v>
      </c>
      <c r="I33" s="213">
        <f t="shared" si="5"/>
        <v>0</v>
      </c>
      <c r="J33" s="213">
        <f t="shared" si="5"/>
        <v>0</v>
      </c>
      <c r="K33" s="213">
        <f t="shared" si="5"/>
        <v>0</v>
      </c>
      <c r="L33" s="213">
        <f t="shared" si="5"/>
        <v>0</v>
      </c>
      <c r="M33" s="214">
        <f t="shared" si="5"/>
        <v>0</v>
      </c>
      <c r="N33" s="236">
        <f>SUM(F33:M33)</f>
        <v>0</v>
      </c>
      <c r="O33" s="215">
        <f>+E33-N33</f>
        <v>0</v>
      </c>
      <c r="P33" s="179" t="e">
        <f>+O33/E33</f>
        <v>#DIV/0!</v>
      </c>
    </row>
    <row r="34" spans="1:16" ht="28.5" customHeight="1">
      <c r="A34" s="452"/>
      <c r="B34" s="361" t="s">
        <v>90</v>
      </c>
      <c r="C34" s="329">
        <f>+C81</f>
        <v>0</v>
      </c>
      <c r="D34" s="212">
        <f>+D80</f>
        <v>0</v>
      </c>
      <c r="E34" s="212">
        <f>+E80</f>
        <v>0</v>
      </c>
      <c r="F34" s="213">
        <f>+F81</f>
        <v>0</v>
      </c>
      <c r="G34" s="213">
        <f t="shared" ref="G34:M34" si="6">+G81</f>
        <v>0</v>
      </c>
      <c r="H34" s="213">
        <f t="shared" si="6"/>
        <v>0</v>
      </c>
      <c r="I34" s="213">
        <f t="shared" si="6"/>
        <v>0</v>
      </c>
      <c r="J34" s="213">
        <f t="shared" si="6"/>
        <v>0</v>
      </c>
      <c r="K34" s="213">
        <f t="shared" si="6"/>
        <v>0</v>
      </c>
      <c r="L34" s="213">
        <f t="shared" si="6"/>
        <v>0</v>
      </c>
      <c r="M34" s="214">
        <f t="shared" si="6"/>
        <v>0</v>
      </c>
      <c r="N34" s="236">
        <f>SUM(F34:M34)</f>
        <v>0</v>
      </c>
      <c r="O34" s="215">
        <f>+E34-N34</f>
        <v>0</v>
      </c>
      <c r="P34" s="179" t="e">
        <f>+O34/E34</f>
        <v>#DIV/0!</v>
      </c>
    </row>
    <row r="35" spans="1:16" ht="28.5" customHeight="1">
      <c r="A35" s="452"/>
      <c r="B35" s="361" t="s">
        <v>73</v>
      </c>
      <c r="C35" s="329">
        <f>+C96</f>
        <v>0</v>
      </c>
      <c r="D35" s="212">
        <f>+D95</f>
        <v>0</v>
      </c>
      <c r="E35" s="212">
        <f>+E95</f>
        <v>0</v>
      </c>
      <c r="F35" s="213">
        <f>+F96</f>
        <v>0</v>
      </c>
      <c r="G35" s="213">
        <f t="shared" ref="G35:M35" si="7">+G96</f>
        <v>0</v>
      </c>
      <c r="H35" s="213">
        <f t="shared" si="7"/>
        <v>0</v>
      </c>
      <c r="I35" s="213">
        <f t="shared" si="7"/>
        <v>0</v>
      </c>
      <c r="J35" s="213">
        <f t="shared" si="7"/>
        <v>0</v>
      </c>
      <c r="K35" s="213">
        <f t="shared" si="7"/>
        <v>0</v>
      </c>
      <c r="L35" s="213">
        <f t="shared" si="7"/>
        <v>0</v>
      </c>
      <c r="M35" s="213">
        <f t="shared" si="7"/>
        <v>0</v>
      </c>
      <c r="N35" s="236">
        <f>SUM(F35:M35)</f>
        <v>0</v>
      </c>
      <c r="O35" s="215">
        <f>+E35-N35</f>
        <v>0</v>
      </c>
      <c r="P35" s="179" t="e">
        <f>+O35/E35</f>
        <v>#DIV/0!</v>
      </c>
    </row>
    <row r="36" spans="1:16" ht="28.5" customHeight="1" thickBot="1">
      <c r="A36" s="453"/>
      <c r="B36" s="362" t="s">
        <v>91</v>
      </c>
      <c r="C36" s="329">
        <f>+C111</f>
        <v>0</v>
      </c>
      <c r="D36" s="212">
        <f>+D110</f>
        <v>0</v>
      </c>
      <c r="E36" s="212">
        <f>+E110</f>
        <v>0</v>
      </c>
      <c r="F36" s="213">
        <f>+F111</f>
        <v>0</v>
      </c>
      <c r="G36" s="213">
        <f t="shared" ref="G36:M36" si="8">+G111</f>
        <v>0</v>
      </c>
      <c r="H36" s="213">
        <f t="shared" si="8"/>
        <v>0</v>
      </c>
      <c r="I36" s="213">
        <f t="shared" si="8"/>
        <v>0</v>
      </c>
      <c r="J36" s="213">
        <f t="shared" si="8"/>
        <v>0</v>
      </c>
      <c r="K36" s="213">
        <f t="shared" si="8"/>
        <v>0</v>
      </c>
      <c r="L36" s="213">
        <f t="shared" si="8"/>
        <v>0</v>
      </c>
      <c r="M36" s="213">
        <f t="shared" si="8"/>
        <v>0</v>
      </c>
      <c r="N36" s="237">
        <f>SUM(F36:M36)</f>
        <v>0</v>
      </c>
      <c r="O36" s="215">
        <f>+E36-N36</f>
        <v>0</v>
      </c>
      <c r="P36" s="179" t="e">
        <f>+O36/E36</f>
        <v>#DIV/0!</v>
      </c>
    </row>
    <row r="37" spans="1:16" ht="14" hidden="1" thickBot="1">
      <c r="B37" s="71"/>
      <c r="C37" s="216"/>
      <c r="D37" s="216"/>
      <c r="E37" s="217"/>
      <c r="F37" s="217"/>
      <c r="G37" s="217"/>
      <c r="H37" s="217"/>
      <c r="I37" s="217"/>
      <c r="J37" s="217"/>
      <c r="K37" s="217"/>
      <c r="L37" s="218"/>
      <c r="M37" s="217"/>
      <c r="N37" s="238"/>
      <c r="O37" s="184"/>
      <c r="P37" s="194"/>
    </row>
    <row r="38" spans="1:16" ht="14" hidden="1" thickBot="1">
      <c r="B38" s="7"/>
      <c r="C38" s="212"/>
      <c r="D38" s="212"/>
      <c r="E38" s="213"/>
      <c r="F38" s="213"/>
      <c r="G38" s="213"/>
      <c r="H38" s="213"/>
      <c r="I38" s="213"/>
      <c r="J38" s="213"/>
      <c r="K38" s="213"/>
      <c r="L38" s="219"/>
      <c r="M38" s="213"/>
      <c r="N38" s="239"/>
      <c r="O38" s="187"/>
      <c r="P38" s="179"/>
    </row>
    <row r="39" spans="1:16" ht="14" hidden="1" thickBot="1">
      <c r="B39" s="7"/>
      <c r="C39" s="212"/>
      <c r="D39" s="212"/>
      <c r="E39" s="213"/>
      <c r="F39" s="213"/>
      <c r="G39" s="213"/>
      <c r="H39" s="213"/>
      <c r="I39" s="213"/>
      <c r="J39" s="213"/>
      <c r="K39" s="213"/>
      <c r="L39" s="219"/>
      <c r="M39" s="213"/>
      <c r="N39" s="239"/>
      <c r="O39" s="187"/>
      <c r="P39" s="179"/>
    </row>
    <row r="40" spans="1:16" ht="14" hidden="1" thickBot="1">
      <c r="B40" s="25"/>
      <c r="C40" s="220"/>
      <c r="D40" s="220"/>
      <c r="E40" s="221"/>
      <c r="F40" s="221"/>
      <c r="G40" s="221"/>
      <c r="H40" s="221"/>
      <c r="I40" s="221"/>
      <c r="J40" s="221"/>
      <c r="K40" s="221"/>
      <c r="L40" s="222"/>
      <c r="M40" s="221"/>
      <c r="N40" s="240"/>
      <c r="O40" s="223"/>
      <c r="P40" s="224"/>
    </row>
    <row r="41" spans="1:16" ht="26.25" customHeight="1" thickBot="1">
      <c r="B41" s="69" t="s">
        <v>15</v>
      </c>
      <c r="C41" s="225">
        <f t="shared" ref="C41:M41" si="9">SUM(C31:C35)</f>
        <v>0</v>
      </c>
      <c r="D41" s="225">
        <f t="shared" si="9"/>
        <v>0</v>
      </c>
      <c r="E41" s="226">
        <f t="shared" si="9"/>
        <v>0</v>
      </c>
      <c r="F41" s="226">
        <f t="shared" si="9"/>
        <v>0</v>
      </c>
      <c r="G41" s="226">
        <f t="shared" si="9"/>
        <v>0</v>
      </c>
      <c r="H41" s="226">
        <f t="shared" si="9"/>
        <v>0</v>
      </c>
      <c r="I41" s="226">
        <f t="shared" si="9"/>
        <v>0</v>
      </c>
      <c r="J41" s="226">
        <f t="shared" si="9"/>
        <v>0</v>
      </c>
      <c r="K41" s="226">
        <f t="shared" si="9"/>
        <v>0</v>
      </c>
      <c r="L41" s="227">
        <f t="shared" si="9"/>
        <v>0</v>
      </c>
      <c r="M41" s="226">
        <f t="shared" si="9"/>
        <v>0</v>
      </c>
      <c r="N41" s="241">
        <f>SUM(F41:M41)</f>
        <v>0</v>
      </c>
      <c r="O41" s="228">
        <f>+E41-N41</f>
        <v>0</v>
      </c>
      <c r="P41" s="229" t="e">
        <f>+O41/E41</f>
        <v>#DIV/0!</v>
      </c>
    </row>
    <row r="42" spans="1:16" ht="13" thickBot="1">
      <c r="B42" s="303" t="s">
        <v>99</v>
      </c>
      <c r="C42" s="304" t="s">
        <v>98</v>
      </c>
      <c r="D42" s="153" t="e">
        <f>+D41/C29</f>
        <v>#DIV/0!</v>
      </c>
      <c r="E42" s="152"/>
      <c r="F42" s="152" t="s">
        <v>44</v>
      </c>
      <c r="G42" s="153" t="e">
        <f>+D42*E29</f>
        <v>#DIV/0!</v>
      </c>
      <c r="H42" s="152" t="s">
        <v>45</v>
      </c>
      <c r="I42" s="400">
        <v>0.25</v>
      </c>
      <c r="J42" s="152" t="s">
        <v>46</v>
      </c>
      <c r="K42" s="152" t="e">
        <f>+G42*I42</f>
        <v>#DIV/0!</v>
      </c>
      <c r="L42" s="152"/>
      <c r="M42" s="152"/>
      <c r="N42" s="302"/>
      <c r="O42" s="305"/>
      <c r="P42" s="306"/>
    </row>
    <row r="43" spans="1:16" ht="30" customHeight="1">
      <c r="B43" s="454" t="s">
        <v>20</v>
      </c>
      <c r="C43" s="455"/>
      <c r="D43" s="207">
        <f t="shared" ref="D43:O43" si="10">+D41/12</f>
        <v>0</v>
      </c>
      <c r="E43" s="207">
        <f t="shared" si="10"/>
        <v>0</v>
      </c>
      <c r="F43" s="207">
        <f t="shared" si="10"/>
        <v>0</v>
      </c>
      <c r="G43" s="207">
        <f t="shared" si="10"/>
        <v>0</v>
      </c>
      <c r="H43" s="207">
        <f t="shared" si="10"/>
        <v>0</v>
      </c>
      <c r="I43" s="207">
        <f t="shared" si="10"/>
        <v>0</v>
      </c>
      <c r="J43" s="207">
        <f t="shared" si="10"/>
        <v>0</v>
      </c>
      <c r="K43" s="207">
        <f t="shared" si="10"/>
        <v>0</v>
      </c>
      <c r="L43" s="207">
        <f t="shared" si="10"/>
        <v>0</v>
      </c>
      <c r="M43" s="207">
        <f t="shared" si="10"/>
        <v>0</v>
      </c>
      <c r="N43" s="230">
        <f t="shared" si="10"/>
        <v>0</v>
      </c>
      <c r="O43" s="231">
        <f t="shared" si="10"/>
        <v>0</v>
      </c>
      <c r="P43" s="35"/>
    </row>
    <row r="44" spans="1:16" ht="30" customHeight="1" thickBot="1">
      <c r="B44" s="454" t="s">
        <v>21</v>
      </c>
      <c r="C44" s="455"/>
      <c r="D44" s="232">
        <f t="shared" ref="D44:O44" si="11">+D41/52</f>
        <v>0</v>
      </c>
      <c r="E44" s="232">
        <f t="shared" si="11"/>
        <v>0</v>
      </c>
      <c r="F44" s="232">
        <f t="shared" si="11"/>
        <v>0</v>
      </c>
      <c r="G44" s="232">
        <f t="shared" si="11"/>
        <v>0</v>
      </c>
      <c r="H44" s="232">
        <f t="shared" si="11"/>
        <v>0</v>
      </c>
      <c r="I44" s="232">
        <f t="shared" si="11"/>
        <v>0</v>
      </c>
      <c r="J44" s="232">
        <f t="shared" si="11"/>
        <v>0</v>
      </c>
      <c r="K44" s="232">
        <f t="shared" si="11"/>
        <v>0</v>
      </c>
      <c r="L44" s="232">
        <f t="shared" si="11"/>
        <v>0</v>
      </c>
      <c r="M44" s="232">
        <f t="shared" si="11"/>
        <v>0</v>
      </c>
      <c r="N44" s="233">
        <f t="shared" si="11"/>
        <v>0</v>
      </c>
      <c r="O44" s="234">
        <f t="shared" si="11"/>
        <v>0</v>
      </c>
      <c r="P44" s="35"/>
    </row>
    <row r="45" spans="1:16">
      <c r="D45" s="33"/>
      <c r="E45" s="34"/>
    </row>
    <row r="46" spans="1:16">
      <c r="B46" t="s">
        <v>16</v>
      </c>
    </row>
    <row r="47" spans="1:16" ht="13" thickBot="1"/>
    <row r="48" spans="1:16" ht="19" thickBot="1">
      <c r="A48" s="464"/>
      <c r="B48" s="464"/>
      <c r="C48" s="464"/>
      <c r="D48" s="87" t="s">
        <v>87</v>
      </c>
      <c r="E48" s="363">
        <v>0</v>
      </c>
      <c r="F48" s="88" t="s">
        <v>8</v>
      </c>
      <c r="G48" s="89">
        <f>+D$4</f>
        <v>0</v>
      </c>
      <c r="H48" s="463" t="s">
        <v>9</v>
      </c>
      <c r="I48" s="463"/>
      <c r="J48" s="463"/>
      <c r="K48" s="90">
        <f>+D$11</f>
        <v>0</v>
      </c>
      <c r="L48" s="10"/>
    </row>
    <row r="49" spans="1:17" ht="49.5" customHeight="1" thickBot="1">
      <c r="A49" s="456" t="str">
        <f>+B32</f>
        <v>Natural</v>
      </c>
      <c r="B49" s="457"/>
      <c r="C49" s="458"/>
      <c r="D49" s="166" t="s">
        <v>13</v>
      </c>
      <c r="E49" s="164" t="s">
        <v>14</v>
      </c>
      <c r="F49" s="121" t="str">
        <f>+B$14</f>
        <v>terms</v>
      </c>
      <c r="G49" s="121" t="str">
        <f>+B$17</f>
        <v>G&amp;A  (damages included)</v>
      </c>
      <c r="H49" s="121" t="str">
        <f>+B$18</f>
        <v>Distribution &amp; Warehousing</v>
      </c>
      <c r="I49" s="121" t="str">
        <f>+B$19</f>
        <v>Marketing (retailer)</v>
      </c>
      <c r="J49" s="121" t="str">
        <f>+B$20</f>
        <v>Marketing (consumer)</v>
      </c>
      <c r="K49" s="121" t="str">
        <f>+B$21</f>
        <v>Sales Commission</v>
      </c>
      <c r="L49" s="121" t="str">
        <f>+B$22</f>
        <v>Other</v>
      </c>
      <c r="M49" s="121" t="str">
        <f>+B$13</f>
        <v xml:space="preserve">Base MFR Cost/Unit </v>
      </c>
      <c r="N49" s="165" t="str">
        <f>+B$24</f>
        <v>Total Cost of Goods</v>
      </c>
      <c r="O49" s="160" t="s">
        <v>72</v>
      </c>
      <c r="P49" s="161" t="s">
        <v>12</v>
      </c>
    </row>
    <row r="50" spans="1:17" ht="19" thickBot="1">
      <c r="A50" s="30"/>
      <c r="B50" s="31"/>
      <c r="C50" s="32" t="s">
        <v>2</v>
      </c>
      <c r="D50" s="447">
        <f>SUM(D52:D61)</f>
        <v>0</v>
      </c>
      <c r="E50" s="449">
        <f>SUM(E52:E61)</f>
        <v>0</v>
      </c>
      <c r="F50" s="308">
        <f>+D$14</f>
        <v>0</v>
      </c>
      <c r="G50" s="309">
        <f>+D$17</f>
        <v>0</v>
      </c>
      <c r="H50" s="310">
        <f>+D$18</f>
        <v>0</v>
      </c>
      <c r="I50" s="310">
        <f>+D$19</f>
        <v>0</v>
      </c>
      <c r="J50" s="310">
        <f>+D$20</f>
        <v>0</v>
      </c>
      <c r="K50" s="309">
        <f>+D$21</f>
        <v>0</v>
      </c>
      <c r="L50" s="310">
        <f>+D$22</f>
        <v>0</v>
      </c>
      <c r="M50" s="311">
        <f>+D$13</f>
        <v>0</v>
      </c>
      <c r="N50" s="312">
        <f>+D$24</f>
        <v>0</v>
      </c>
      <c r="O50" s="313">
        <f>+D$26</f>
        <v>0</v>
      </c>
      <c r="P50" s="314"/>
    </row>
    <row r="51" spans="1:17" ht="24" customHeight="1" thickBot="1">
      <c r="A51" s="93" t="s">
        <v>19</v>
      </c>
      <c r="B51" s="173" t="s">
        <v>0</v>
      </c>
      <c r="C51" s="175">
        <f>SUM(C52:C60)</f>
        <v>0</v>
      </c>
      <c r="D51" s="448"/>
      <c r="E51" s="450"/>
      <c r="F51" s="316">
        <f t="shared" ref="F51:O51" si="12">SUM(F52:F61)</f>
        <v>0</v>
      </c>
      <c r="G51" s="317">
        <f t="shared" si="12"/>
        <v>0</v>
      </c>
      <c r="H51" s="317">
        <f t="shared" si="12"/>
        <v>0</v>
      </c>
      <c r="I51" s="317">
        <f t="shared" si="12"/>
        <v>0</v>
      </c>
      <c r="J51" s="317">
        <f t="shared" si="12"/>
        <v>0</v>
      </c>
      <c r="K51" s="317">
        <f t="shared" si="12"/>
        <v>0</v>
      </c>
      <c r="L51" s="317">
        <f t="shared" si="12"/>
        <v>0</v>
      </c>
      <c r="M51" s="318">
        <f t="shared" si="12"/>
        <v>0</v>
      </c>
      <c r="N51" s="319">
        <f t="shared" si="12"/>
        <v>0</v>
      </c>
      <c r="O51" s="320">
        <f t="shared" si="12"/>
        <v>0</v>
      </c>
      <c r="P51" s="315" t="e">
        <f>+O51/E50</f>
        <v>#DIV/0!</v>
      </c>
      <c r="Q51" s="8"/>
    </row>
    <row r="52" spans="1:17" ht="15">
      <c r="A52" s="364"/>
      <c r="B52" s="365"/>
      <c r="C52" s="366">
        <v>0</v>
      </c>
      <c r="D52" s="201">
        <f t="shared" ref="D52:D57" si="13">+$E$48*C52*52*$D$28</f>
        <v>0</v>
      </c>
      <c r="E52" s="182">
        <f>+D52*$K$48</f>
        <v>0</v>
      </c>
      <c r="F52" s="202">
        <f>+$D52*F$50</f>
        <v>0</v>
      </c>
      <c r="G52" s="203">
        <f t="shared" ref="F52:H60" si="14">+$D52*G$50</f>
        <v>0</v>
      </c>
      <c r="H52" s="203">
        <f>+$D52*H$50</f>
        <v>0</v>
      </c>
      <c r="I52" s="203">
        <f t="shared" ref="I52:I60" si="15">+I$50*D52</f>
        <v>0</v>
      </c>
      <c r="J52" s="203">
        <f t="shared" ref="J52:M60" si="16">+$D52*J$50</f>
        <v>0</v>
      </c>
      <c r="K52" s="203">
        <f t="shared" si="16"/>
        <v>0</v>
      </c>
      <c r="L52" s="203">
        <f t="shared" si="16"/>
        <v>0</v>
      </c>
      <c r="M52" s="204">
        <f t="shared" si="16"/>
        <v>0</v>
      </c>
      <c r="N52" s="321">
        <f>SUM(F52:M52)</f>
        <v>0</v>
      </c>
      <c r="O52" s="182">
        <f t="shared" ref="O52:O60" si="17">+E52-N52</f>
        <v>0</v>
      </c>
      <c r="P52" s="179" t="e">
        <f t="shared" ref="P52:P60" si="18">+O52/E52</f>
        <v>#DIV/0!</v>
      </c>
      <c r="Q52" s="1"/>
    </row>
    <row r="53" spans="1:17" ht="15">
      <c r="A53" s="367"/>
      <c r="B53" s="368"/>
      <c r="C53" s="369"/>
      <c r="D53" s="205">
        <f t="shared" si="13"/>
        <v>0</v>
      </c>
      <c r="E53" s="185">
        <f t="shared" ref="E53:E60" si="19">+D53*$K$48</f>
        <v>0</v>
      </c>
      <c r="F53" s="186">
        <f t="shared" si="14"/>
        <v>0</v>
      </c>
      <c r="G53" s="187">
        <f t="shared" si="14"/>
        <v>0</v>
      </c>
      <c r="H53" s="187">
        <f>+$D53*H$50</f>
        <v>0</v>
      </c>
      <c r="I53" s="187">
        <f t="shared" si="15"/>
        <v>0</v>
      </c>
      <c r="J53" s="187">
        <f t="shared" si="16"/>
        <v>0</v>
      </c>
      <c r="K53" s="187">
        <f t="shared" si="16"/>
        <v>0</v>
      </c>
      <c r="L53" s="187">
        <f t="shared" si="16"/>
        <v>0</v>
      </c>
      <c r="M53" s="185">
        <f t="shared" si="16"/>
        <v>0</v>
      </c>
      <c r="N53" s="236">
        <f t="shared" ref="N53:N60" si="20">SUM(F53:M53)</f>
        <v>0</v>
      </c>
      <c r="O53" s="185">
        <f t="shared" si="17"/>
        <v>0</v>
      </c>
      <c r="P53" s="179" t="e">
        <f t="shared" si="18"/>
        <v>#DIV/0!</v>
      </c>
      <c r="Q53" s="1"/>
    </row>
    <row r="54" spans="1:17" ht="15">
      <c r="A54" s="367"/>
      <c r="B54" s="368"/>
      <c r="C54" s="369"/>
      <c r="D54" s="205">
        <f t="shared" si="13"/>
        <v>0</v>
      </c>
      <c r="E54" s="185">
        <f t="shared" si="19"/>
        <v>0</v>
      </c>
      <c r="F54" s="186">
        <f t="shared" si="14"/>
        <v>0</v>
      </c>
      <c r="G54" s="187">
        <f t="shared" si="14"/>
        <v>0</v>
      </c>
      <c r="H54" s="187">
        <f t="shared" si="14"/>
        <v>0</v>
      </c>
      <c r="I54" s="187">
        <f t="shared" si="15"/>
        <v>0</v>
      </c>
      <c r="J54" s="187">
        <f t="shared" si="16"/>
        <v>0</v>
      </c>
      <c r="K54" s="187">
        <f t="shared" si="16"/>
        <v>0</v>
      </c>
      <c r="L54" s="187">
        <f t="shared" si="16"/>
        <v>0</v>
      </c>
      <c r="M54" s="185">
        <f t="shared" si="16"/>
        <v>0</v>
      </c>
      <c r="N54" s="236">
        <f t="shared" si="20"/>
        <v>0</v>
      </c>
      <c r="O54" s="185">
        <f t="shared" si="17"/>
        <v>0</v>
      </c>
      <c r="P54" s="179" t="e">
        <f t="shared" si="18"/>
        <v>#DIV/0!</v>
      </c>
      <c r="Q54" s="1"/>
    </row>
    <row r="55" spans="1:17" ht="15">
      <c r="A55" s="367"/>
      <c r="B55" s="368"/>
      <c r="C55" s="369"/>
      <c r="D55" s="205">
        <f t="shared" si="13"/>
        <v>0</v>
      </c>
      <c r="E55" s="185">
        <f t="shared" si="19"/>
        <v>0</v>
      </c>
      <c r="F55" s="186">
        <f t="shared" si="14"/>
        <v>0</v>
      </c>
      <c r="G55" s="187">
        <f t="shared" si="14"/>
        <v>0</v>
      </c>
      <c r="H55" s="187">
        <f>+$D55*H$50</f>
        <v>0</v>
      </c>
      <c r="I55" s="187">
        <f t="shared" si="15"/>
        <v>0</v>
      </c>
      <c r="J55" s="187">
        <f t="shared" si="16"/>
        <v>0</v>
      </c>
      <c r="K55" s="187">
        <f t="shared" si="16"/>
        <v>0</v>
      </c>
      <c r="L55" s="187">
        <f t="shared" si="16"/>
        <v>0</v>
      </c>
      <c r="M55" s="185">
        <f t="shared" si="16"/>
        <v>0</v>
      </c>
      <c r="N55" s="236">
        <f t="shared" si="20"/>
        <v>0</v>
      </c>
      <c r="O55" s="185">
        <f t="shared" si="17"/>
        <v>0</v>
      </c>
      <c r="P55" s="179" t="e">
        <f t="shared" si="18"/>
        <v>#DIV/0!</v>
      </c>
      <c r="Q55" s="1"/>
    </row>
    <row r="56" spans="1:17" ht="15">
      <c r="A56" s="367"/>
      <c r="B56" s="368"/>
      <c r="C56" s="369"/>
      <c r="D56" s="205">
        <f t="shared" si="13"/>
        <v>0</v>
      </c>
      <c r="E56" s="185">
        <f t="shared" si="19"/>
        <v>0</v>
      </c>
      <c r="F56" s="186">
        <f t="shared" si="14"/>
        <v>0</v>
      </c>
      <c r="G56" s="187">
        <f t="shared" si="14"/>
        <v>0</v>
      </c>
      <c r="H56" s="187">
        <f t="shared" si="14"/>
        <v>0</v>
      </c>
      <c r="I56" s="187">
        <f t="shared" si="15"/>
        <v>0</v>
      </c>
      <c r="J56" s="187">
        <f t="shared" si="16"/>
        <v>0</v>
      </c>
      <c r="K56" s="187">
        <f t="shared" si="16"/>
        <v>0</v>
      </c>
      <c r="L56" s="187">
        <f t="shared" si="16"/>
        <v>0</v>
      </c>
      <c r="M56" s="185">
        <f t="shared" si="16"/>
        <v>0</v>
      </c>
      <c r="N56" s="236">
        <f t="shared" si="20"/>
        <v>0</v>
      </c>
      <c r="O56" s="185">
        <f t="shared" si="17"/>
        <v>0</v>
      </c>
      <c r="P56" s="179" t="e">
        <f t="shared" si="18"/>
        <v>#DIV/0!</v>
      </c>
      <c r="Q56" s="1"/>
    </row>
    <row r="57" spans="1:17" ht="15">
      <c r="A57" s="368"/>
      <c r="B57" s="368"/>
      <c r="C57" s="369"/>
      <c r="D57" s="205">
        <f t="shared" si="13"/>
        <v>0</v>
      </c>
      <c r="E57" s="185">
        <f t="shared" si="19"/>
        <v>0</v>
      </c>
      <c r="F57" s="186">
        <f t="shared" si="14"/>
        <v>0</v>
      </c>
      <c r="G57" s="187">
        <f t="shared" si="14"/>
        <v>0</v>
      </c>
      <c r="H57" s="187">
        <f>+$D57*H$50</f>
        <v>0</v>
      </c>
      <c r="I57" s="187">
        <f t="shared" si="15"/>
        <v>0</v>
      </c>
      <c r="J57" s="187">
        <f>+$D57*J$50</f>
        <v>0</v>
      </c>
      <c r="K57" s="187">
        <f t="shared" si="16"/>
        <v>0</v>
      </c>
      <c r="L57" s="187">
        <f t="shared" si="16"/>
        <v>0</v>
      </c>
      <c r="M57" s="185">
        <f t="shared" si="16"/>
        <v>0</v>
      </c>
      <c r="N57" s="236">
        <f t="shared" si="20"/>
        <v>0</v>
      </c>
      <c r="O57" s="185">
        <f t="shared" si="17"/>
        <v>0</v>
      </c>
      <c r="P57" s="179" t="e">
        <f t="shared" si="18"/>
        <v>#DIV/0!</v>
      </c>
      <c r="Q57" s="1"/>
    </row>
    <row r="58" spans="1:17" ht="15">
      <c r="A58" s="368"/>
      <c r="B58" s="368"/>
      <c r="C58" s="369"/>
      <c r="D58" s="205">
        <f>+$E$48*C58*52</f>
        <v>0</v>
      </c>
      <c r="E58" s="185">
        <f t="shared" si="19"/>
        <v>0</v>
      </c>
      <c r="F58" s="186">
        <f t="shared" si="14"/>
        <v>0</v>
      </c>
      <c r="G58" s="187">
        <f t="shared" si="14"/>
        <v>0</v>
      </c>
      <c r="H58" s="187">
        <f>+$D58*H$50</f>
        <v>0</v>
      </c>
      <c r="I58" s="187">
        <f t="shared" si="15"/>
        <v>0</v>
      </c>
      <c r="J58" s="187">
        <f t="shared" si="16"/>
        <v>0</v>
      </c>
      <c r="K58" s="187">
        <f t="shared" si="16"/>
        <v>0</v>
      </c>
      <c r="L58" s="187">
        <f t="shared" si="16"/>
        <v>0</v>
      </c>
      <c r="M58" s="185">
        <f t="shared" si="16"/>
        <v>0</v>
      </c>
      <c r="N58" s="236">
        <f t="shared" si="20"/>
        <v>0</v>
      </c>
      <c r="O58" s="185">
        <f t="shared" si="17"/>
        <v>0</v>
      </c>
      <c r="P58" s="179" t="e">
        <f t="shared" si="18"/>
        <v>#DIV/0!</v>
      </c>
      <c r="Q58" s="1"/>
    </row>
    <row r="59" spans="1:17" ht="15">
      <c r="A59" s="368"/>
      <c r="B59" s="368"/>
      <c r="C59" s="369"/>
      <c r="D59" s="205">
        <f>+$E$48*C59*52</f>
        <v>0</v>
      </c>
      <c r="E59" s="185">
        <f t="shared" si="19"/>
        <v>0</v>
      </c>
      <c r="F59" s="186">
        <f t="shared" si="14"/>
        <v>0</v>
      </c>
      <c r="G59" s="187">
        <f t="shared" si="14"/>
        <v>0</v>
      </c>
      <c r="H59" s="187">
        <f t="shared" si="14"/>
        <v>0</v>
      </c>
      <c r="I59" s="187">
        <f t="shared" si="15"/>
        <v>0</v>
      </c>
      <c r="J59" s="187">
        <f t="shared" si="16"/>
        <v>0</v>
      </c>
      <c r="K59" s="187">
        <f t="shared" si="16"/>
        <v>0</v>
      </c>
      <c r="L59" s="187">
        <f t="shared" si="16"/>
        <v>0</v>
      </c>
      <c r="M59" s="185">
        <f t="shared" si="16"/>
        <v>0</v>
      </c>
      <c r="N59" s="236">
        <f t="shared" si="20"/>
        <v>0</v>
      </c>
      <c r="O59" s="185">
        <f t="shared" si="17"/>
        <v>0</v>
      </c>
      <c r="P59" s="179" t="e">
        <f t="shared" si="18"/>
        <v>#DIV/0!</v>
      </c>
      <c r="Q59" s="1"/>
    </row>
    <row r="60" spans="1:17" ht="16" thickBot="1">
      <c r="A60" s="370"/>
      <c r="B60" s="370"/>
      <c r="C60" s="371"/>
      <c r="D60" s="206">
        <f>+$E$48*C60*52</f>
        <v>0</v>
      </c>
      <c r="E60" s="189">
        <f t="shared" si="19"/>
        <v>0</v>
      </c>
      <c r="F60" s="190">
        <f t="shared" si="14"/>
        <v>0</v>
      </c>
      <c r="G60" s="191">
        <f t="shared" si="14"/>
        <v>0</v>
      </c>
      <c r="H60" s="191">
        <f t="shared" si="14"/>
        <v>0</v>
      </c>
      <c r="I60" s="191">
        <f t="shared" si="15"/>
        <v>0</v>
      </c>
      <c r="J60" s="191">
        <f t="shared" si="16"/>
        <v>0</v>
      </c>
      <c r="K60" s="191">
        <f t="shared" si="16"/>
        <v>0</v>
      </c>
      <c r="L60" s="191">
        <f t="shared" si="16"/>
        <v>0</v>
      </c>
      <c r="M60" s="189">
        <f t="shared" si="16"/>
        <v>0</v>
      </c>
      <c r="N60" s="237">
        <f t="shared" si="20"/>
        <v>0</v>
      </c>
      <c r="O60" s="189">
        <f t="shared" si="17"/>
        <v>0</v>
      </c>
      <c r="P60" s="180" t="e">
        <f t="shared" si="18"/>
        <v>#DIV/0!</v>
      </c>
      <c r="Q60" s="1"/>
    </row>
    <row r="61" spans="1:17">
      <c r="A61" s="3"/>
      <c r="B61" s="2"/>
      <c r="C61" s="2"/>
      <c r="D61"/>
    </row>
    <row r="62" spans="1:17" ht="13" thickBot="1">
      <c r="A62" s="3"/>
      <c r="B62" s="2"/>
      <c r="C62" s="2"/>
      <c r="D62"/>
    </row>
    <row r="63" spans="1:17" ht="19" thickBot="1">
      <c r="A63" s="464"/>
      <c r="B63" s="464"/>
      <c r="C63" s="464"/>
      <c r="D63" s="87" t="s">
        <v>87</v>
      </c>
      <c r="E63" s="363">
        <v>0</v>
      </c>
      <c r="F63" s="88" t="s">
        <v>8</v>
      </c>
      <c r="G63" s="89">
        <f>+D$4</f>
        <v>0</v>
      </c>
      <c r="H63" s="463" t="s">
        <v>9</v>
      </c>
      <c r="I63" s="463"/>
      <c r="J63" s="463"/>
      <c r="K63" s="90">
        <f>+D$11</f>
        <v>0</v>
      </c>
      <c r="L63" s="10"/>
    </row>
    <row r="64" spans="1:17" ht="50.25" customHeight="1" thickBot="1">
      <c r="A64" s="456" t="str">
        <f>+B33</f>
        <v>Grocery</v>
      </c>
      <c r="B64" s="457"/>
      <c r="C64" s="458"/>
      <c r="D64" s="166" t="s">
        <v>13</v>
      </c>
      <c r="E64" s="164" t="s">
        <v>14</v>
      </c>
      <c r="F64" s="121" t="str">
        <f>+B$14</f>
        <v>terms</v>
      </c>
      <c r="G64" s="121" t="str">
        <f>+B$17</f>
        <v>G&amp;A  (damages included)</v>
      </c>
      <c r="H64" s="121" t="str">
        <f>+B$18</f>
        <v>Distribution &amp; Warehousing</v>
      </c>
      <c r="I64" s="121" t="str">
        <f>+B$19</f>
        <v>Marketing (retailer)</v>
      </c>
      <c r="J64" s="121" t="str">
        <f>+B$20</f>
        <v>Marketing (consumer)</v>
      </c>
      <c r="K64" s="121" t="str">
        <f>+B$21</f>
        <v>Sales Commission</v>
      </c>
      <c r="L64" s="121" t="str">
        <f>+B$22</f>
        <v>Other</v>
      </c>
      <c r="M64" s="121" t="str">
        <f>+B$13</f>
        <v xml:space="preserve">Base MFR Cost/Unit </v>
      </c>
      <c r="N64" s="165" t="str">
        <f>+B$24</f>
        <v>Total Cost of Goods</v>
      </c>
      <c r="O64" s="160" t="s">
        <v>72</v>
      </c>
      <c r="P64" s="161" t="s">
        <v>12</v>
      </c>
    </row>
    <row r="65" spans="1:40" ht="19" thickBot="1">
      <c r="A65" s="91"/>
      <c r="B65" s="11"/>
      <c r="C65" s="15" t="s">
        <v>2</v>
      </c>
      <c r="D65" s="447">
        <f>SUM(D67:D75)</f>
        <v>0</v>
      </c>
      <c r="E65" s="449">
        <f>SUM(E67:E75)</f>
        <v>0</v>
      </c>
      <c r="F65" s="308">
        <f>+D$14</f>
        <v>0</v>
      </c>
      <c r="G65" s="309">
        <f>+D$17</f>
        <v>0</v>
      </c>
      <c r="H65" s="310">
        <f>+D$18</f>
        <v>0</v>
      </c>
      <c r="I65" s="310">
        <f>+D$19</f>
        <v>0</v>
      </c>
      <c r="J65" s="310">
        <f>+D$20</f>
        <v>0</v>
      </c>
      <c r="K65" s="309">
        <f>+D$21</f>
        <v>0</v>
      </c>
      <c r="L65" s="310">
        <f>+D$22</f>
        <v>0</v>
      </c>
      <c r="M65" s="311">
        <f>+D$13</f>
        <v>0</v>
      </c>
      <c r="N65" s="312">
        <f>+D$24</f>
        <v>0</v>
      </c>
      <c r="O65" s="313">
        <f>+D$26</f>
        <v>0</v>
      </c>
      <c r="P65" s="322"/>
    </row>
    <row r="66" spans="1:40" ht="21" thickBot="1">
      <c r="A66" s="92" t="s">
        <v>1</v>
      </c>
      <c r="B66" s="173" t="s">
        <v>0</v>
      </c>
      <c r="C66" s="176">
        <f>SUM(C67:C75)</f>
        <v>0</v>
      </c>
      <c r="D66" s="448"/>
      <c r="E66" s="450"/>
      <c r="F66" s="316">
        <f t="shared" ref="F66:O66" si="21">SUM(F67:F75)</f>
        <v>0</v>
      </c>
      <c r="G66" s="316">
        <f t="shared" si="21"/>
        <v>0</v>
      </c>
      <c r="H66" s="316">
        <f t="shared" si="21"/>
        <v>0</v>
      </c>
      <c r="I66" s="316">
        <f t="shared" si="21"/>
        <v>0</v>
      </c>
      <c r="J66" s="316">
        <f t="shared" si="21"/>
        <v>0</v>
      </c>
      <c r="K66" s="316">
        <f t="shared" si="21"/>
        <v>0</v>
      </c>
      <c r="L66" s="316">
        <f t="shared" si="21"/>
        <v>0</v>
      </c>
      <c r="M66" s="324">
        <f t="shared" si="21"/>
        <v>0</v>
      </c>
      <c r="N66" s="319">
        <f t="shared" si="21"/>
        <v>0</v>
      </c>
      <c r="O66" s="320">
        <f t="shared" si="21"/>
        <v>0</v>
      </c>
      <c r="P66" s="323" t="e">
        <f>+O66/E65</f>
        <v>#DIV/0!</v>
      </c>
      <c r="Q66" s="8"/>
      <c r="R66" s="8"/>
      <c r="S66" s="8"/>
      <c r="T66" s="8"/>
      <c r="U66" s="8"/>
      <c r="V66" s="8"/>
      <c r="W66" s="8"/>
      <c r="X66" s="8"/>
      <c r="Y66" s="8"/>
      <c r="Z66" s="8"/>
      <c r="AA66" s="8"/>
      <c r="AB66" s="8"/>
      <c r="AC66" s="8"/>
      <c r="AD66" s="8"/>
      <c r="AE66" s="8"/>
      <c r="AF66" s="8"/>
      <c r="AG66" s="8"/>
      <c r="AH66" s="8"/>
      <c r="AI66" s="8"/>
      <c r="AJ66" s="8"/>
      <c r="AK66" s="8"/>
      <c r="AL66" s="8"/>
      <c r="AM66" s="8"/>
      <c r="AN66" s="8"/>
    </row>
    <row r="67" spans="1:40" ht="15">
      <c r="A67" s="372"/>
      <c r="B67" s="373"/>
      <c r="C67" s="374"/>
      <c r="D67" s="181">
        <f>+$E$63*C67*52*$D$28</f>
        <v>0</v>
      </c>
      <c r="E67" s="182">
        <f t="shared" ref="E67:E75" si="22">+D67*$K$63</f>
        <v>0</v>
      </c>
      <c r="F67" s="183">
        <f t="shared" ref="F67:M75" si="23">+$D67*F$65</f>
        <v>0</v>
      </c>
      <c r="G67" s="184">
        <f t="shared" si="23"/>
        <v>0</v>
      </c>
      <c r="H67" s="184">
        <f t="shared" si="23"/>
        <v>0</v>
      </c>
      <c r="I67" s="184">
        <f t="shared" si="23"/>
        <v>0</v>
      </c>
      <c r="J67" s="184">
        <f t="shared" si="23"/>
        <v>0</v>
      </c>
      <c r="K67" s="184">
        <f t="shared" si="23"/>
        <v>0</v>
      </c>
      <c r="L67" s="184">
        <f t="shared" si="23"/>
        <v>0</v>
      </c>
      <c r="M67" s="182">
        <f t="shared" si="23"/>
        <v>0</v>
      </c>
      <c r="N67" s="321">
        <f t="shared" ref="N67:N75" si="24">SUM(F67:M67)</f>
        <v>0</v>
      </c>
      <c r="O67" s="185">
        <f t="shared" ref="O67:O75" si="25">+E67-N67</f>
        <v>0</v>
      </c>
      <c r="P67" s="179" t="e">
        <f t="shared" ref="P67:P75" si="26">+O67/E67</f>
        <v>#DIV/0!</v>
      </c>
      <c r="Q67" s="1"/>
      <c r="R67" s="1"/>
      <c r="S67" s="1"/>
      <c r="T67" s="1"/>
      <c r="U67" s="1"/>
      <c r="V67" s="1"/>
      <c r="W67" s="1"/>
      <c r="X67" s="1"/>
      <c r="Y67" s="1"/>
      <c r="Z67" s="1"/>
      <c r="AA67" s="1"/>
      <c r="AB67" s="1"/>
      <c r="AC67" s="1"/>
      <c r="AD67" s="1"/>
      <c r="AE67" s="1"/>
      <c r="AF67" s="1"/>
      <c r="AG67" s="1"/>
      <c r="AH67" s="1"/>
      <c r="AI67" s="1"/>
      <c r="AJ67" s="1"/>
      <c r="AK67" s="1"/>
      <c r="AL67" s="1"/>
      <c r="AM67" s="1"/>
      <c r="AN67" s="1"/>
    </row>
    <row r="68" spans="1:40" ht="15">
      <c r="A68" s="375"/>
      <c r="B68" s="376"/>
      <c r="C68" s="377"/>
      <c r="D68" s="195">
        <f>+$E$63*C68*52*$D$28</f>
        <v>0</v>
      </c>
      <c r="E68" s="185">
        <f t="shared" si="22"/>
        <v>0</v>
      </c>
      <c r="F68" s="186">
        <f t="shared" si="23"/>
        <v>0</v>
      </c>
      <c r="G68" s="187">
        <f t="shared" si="23"/>
        <v>0</v>
      </c>
      <c r="H68" s="187">
        <f t="shared" si="23"/>
        <v>0</v>
      </c>
      <c r="I68" s="187">
        <f t="shared" si="23"/>
        <v>0</v>
      </c>
      <c r="J68" s="187">
        <f t="shared" si="23"/>
        <v>0</v>
      </c>
      <c r="K68" s="187">
        <f t="shared" si="23"/>
        <v>0</v>
      </c>
      <c r="L68" s="187">
        <f t="shared" si="23"/>
        <v>0</v>
      </c>
      <c r="M68" s="185">
        <f t="shared" si="23"/>
        <v>0</v>
      </c>
      <c r="N68" s="236">
        <f t="shared" si="24"/>
        <v>0</v>
      </c>
      <c r="O68" s="185">
        <f t="shared" si="25"/>
        <v>0</v>
      </c>
      <c r="P68" s="179" t="e">
        <f t="shared" si="26"/>
        <v>#DIV/0!</v>
      </c>
      <c r="Q68" s="1"/>
      <c r="R68" s="1"/>
      <c r="S68" s="1"/>
      <c r="T68" s="1"/>
      <c r="U68" s="1"/>
      <c r="V68" s="1"/>
      <c r="W68" s="1"/>
      <c r="X68" s="1"/>
      <c r="Y68" s="1"/>
      <c r="Z68" s="1"/>
      <c r="AA68" s="1"/>
      <c r="AB68" s="1"/>
      <c r="AC68" s="1"/>
      <c r="AD68" s="1"/>
      <c r="AE68" s="1"/>
      <c r="AF68" s="1"/>
      <c r="AG68" s="1"/>
      <c r="AH68" s="1"/>
      <c r="AI68" s="1"/>
      <c r="AJ68" s="1"/>
      <c r="AK68" s="1"/>
      <c r="AL68" s="1"/>
      <c r="AM68" s="1"/>
      <c r="AN68" s="1"/>
    </row>
    <row r="69" spans="1:40" ht="15">
      <c r="A69" s="375"/>
      <c r="B69" s="376"/>
      <c r="C69" s="377"/>
      <c r="D69" s="195">
        <f>+$E$63*C69*52*$D$28</f>
        <v>0</v>
      </c>
      <c r="E69" s="185">
        <f t="shared" si="22"/>
        <v>0</v>
      </c>
      <c r="F69" s="186">
        <f t="shared" si="23"/>
        <v>0</v>
      </c>
      <c r="G69" s="187">
        <f t="shared" si="23"/>
        <v>0</v>
      </c>
      <c r="H69" s="187">
        <f t="shared" si="23"/>
        <v>0</v>
      </c>
      <c r="I69" s="187">
        <f t="shared" si="23"/>
        <v>0</v>
      </c>
      <c r="J69" s="187">
        <f t="shared" si="23"/>
        <v>0</v>
      </c>
      <c r="K69" s="187">
        <f t="shared" si="23"/>
        <v>0</v>
      </c>
      <c r="L69" s="187">
        <f t="shared" si="23"/>
        <v>0</v>
      </c>
      <c r="M69" s="185">
        <f t="shared" si="23"/>
        <v>0</v>
      </c>
      <c r="N69" s="236">
        <f t="shared" si="24"/>
        <v>0</v>
      </c>
      <c r="O69" s="185">
        <f t="shared" si="25"/>
        <v>0</v>
      </c>
      <c r="P69" s="179" t="e">
        <f t="shared" si="26"/>
        <v>#DIV/0!</v>
      </c>
      <c r="Q69" s="1"/>
      <c r="R69" s="1"/>
      <c r="S69" s="1"/>
      <c r="T69" s="1"/>
      <c r="U69" s="1"/>
      <c r="V69" s="1"/>
      <c r="W69" s="1"/>
      <c r="X69" s="1"/>
      <c r="Y69" s="1"/>
      <c r="Z69" s="1"/>
      <c r="AA69" s="1"/>
      <c r="AB69" s="1"/>
      <c r="AC69" s="1"/>
      <c r="AD69" s="1"/>
      <c r="AE69" s="1"/>
      <c r="AF69" s="1"/>
      <c r="AG69" s="1"/>
      <c r="AH69" s="1"/>
      <c r="AI69" s="1"/>
      <c r="AJ69" s="1"/>
      <c r="AK69" s="1"/>
      <c r="AL69" s="1"/>
      <c r="AM69" s="1"/>
      <c r="AN69" s="1"/>
    </row>
    <row r="70" spans="1:40" ht="15">
      <c r="A70" s="375"/>
      <c r="B70" s="376"/>
      <c r="C70" s="377"/>
      <c r="D70" s="195">
        <f>+$E$63*C70*52*$D$28</f>
        <v>0</v>
      </c>
      <c r="E70" s="185">
        <f t="shared" si="22"/>
        <v>0</v>
      </c>
      <c r="F70" s="186">
        <f t="shared" si="23"/>
        <v>0</v>
      </c>
      <c r="G70" s="187">
        <f t="shared" si="23"/>
        <v>0</v>
      </c>
      <c r="H70" s="187">
        <f t="shared" si="23"/>
        <v>0</v>
      </c>
      <c r="I70" s="187">
        <f t="shared" si="23"/>
        <v>0</v>
      </c>
      <c r="J70" s="187">
        <f t="shared" si="23"/>
        <v>0</v>
      </c>
      <c r="K70" s="187">
        <f t="shared" si="23"/>
        <v>0</v>
      </c>
      <c r="L70" s="187">
        <f t="shared" si="23"/>
        <v>0</v>
      </c>
      <c r="M70" s="185">
        <f t="shared" si="23"/>
        <v>0</v>
      </c>
      <c r="N70" s="236">
        <f t="shared" si="24"/>
        <v>0</v>
      </c>
      <c r="O70" s="185">
        <f t="shared" si="25"/>
        <v>0</v>
      </c>
      <c r="P70" s="179" t="e">
        <f t="shared" si="26"/>
        <v>#DIV/0!</v>
      </c>
      <c r="Q70" s="1"/>
      <c r="R70" s="1"/>
      <c r="S70" s="1"/>
      <c r="T70" s="1"/>
      <c r="U70" s="1"/>
      <c r="V70" s="1"/>
      <c r="W70" s="1"/>
      <c r="X70" s="1"/>
      <c r="Y70" s="1"/>
      <c r="Z70" s="1"/>
      <c r="AA70" s="1"/>
      <c r="AB70" s="1"/>
      <c r="AC70" s="1"/>
      <c r="AD70" s="1"/>
      <c r="AE70" s="1"/>
      <c r="AF70" s="1"/>
      <c r="AG70" s="1"/>
      <c r="AH70" s="1"/>
      <c r="AI70" s="1"/>
      <c r="AJ70" s="1"/>
      <c r="AK70" s="1"/>
      <c r="AL70" s="1"/>
      <c r="AM70" s="1"/>
      <c r="AN70" s="1"/>
    </row>
    <row r="71" spans="1:40" ht="15">
      <c r="A71" s="375"/>
      <c r="B71" s="376"/>
      <c r="C71" s="377"/>
      <c r="D71" s="195">
        <f>+$E$63*C71*52*$D$28</f>
        <v>0</v>
      </c>
      <c r="E71" s="185">
        <f t="shared" si="22"/>
        <v>0</v>
      </c>
      <c r="F71" s="186">
        <f t="shared" si="23"/>
        <v>0</v>
      </c>
      <c r="G71" s="187">
        <f t="shared" si="23"/>
        <v>0</v>
      </c>
      <c r="H71" s="187">
        <f t="shared" si="23"/>
        <v>0</v>
      </c>
      <c r="I71" s="187">
        <f t="shared" si="23"/>
        <v>0</v>
      </c>
      <c r="J71" s="187">
        <f t="shared" si="23"/>
        <v>0</v>
      </c>
      <c r="K71" s="187">
        <f t="shared" si="23"/>
        <v>0</v>
      </c>
      <c r="L71" s="187">
        <f t="shared" si="23"/>
        <v>0</v>
      </c>
      <c r="M71" s="185">
        <f t="shared" si="23"/>
        <v>0</v>
      </c>
      <c r="N71" s="236">
        <f t="shared" si="24"/>
        <v>0</v>
      </c>
      <c r="O71" s="185">
        <f t="shared" si="25"/>
        <v>0</v>
      </c>
      <c r="P71" s="179" t="e">
        <f t="shared" si="26"/>
        <v>#DIV/0!</v>
      </c>
      <c r="Q71" s="1"/>
      <c r="R71" s="1"/>
      <c r="S71" s="1"/>
      <c r="T71" s="1"/>
      <c r="U71" s="1"/>
      <c r="V71" s="1"/>
      <c r="W71" s="1"/>
      <c r="X71" s="1"/>
      <c r="Y71" s="1"/>
      <c r="Z71" s="1"/>
      <c r="AA71" s="1"/>
      <c r="AB71" s="1"/>
      <c r="AC71" s="1"/>
      <c r="AD71" s="1"/>
      <c r="AE71" s="1"/>
      <c r="AF71" s="1"/>
      <c r="AG71" s="1"/>
      <c r="AH71" s="1"/>
      <c r="AI71" s="1"/>
      <c r="AJ71" s="1"/>
      <c r="AK71" s="1"/>
      <c r="AL71" s="1"/>
      <c r="AM71" s="1"/>
      <c r="AN71" s="1"/>
    </row>
    <row r="72" spans="1:40" ht="15">
      <c r="A72" s="375"/>
      <c r="B72" s="376"/>
      <c r="C72" s="377"/>
      <c r="D72" s="195">
        <f>+$E$63*C72*50*$D$28</f>
        <v>0</v>
      </c>
      <c r="E72" s="185">
        <f t="shared" si="22"/>
        <v>0</v>
      </c>
      <c r="F72" s="186">
        <f t="shared" si="23"/>
        <v>0</v>
      </c>
      <c r="G72" s="187">
        <f t="shared" si="23"/>
        <v>0</v>
      </c>
      <c r="H72" s="187">
        <f t="shared" si="23"/>
        <v>0</v>
      </c>
      <c r="I72" s="187">
        <f t="shared" si="23"/>
        <v>0</v>
      </c>
      <c r="J72" s="187">
        <f t="shared" si="23"/>
        <v>0</v>
      </c>
      <c r="K72" s="187">
        <f t="shared" si="23"/>
        <v>0</v>
      </c>
      <c r="L72" s="187">
        <f t="shared" si="23"/>
        <v>0</v>
      </c>
      <c r="M72" s="185">
        <f t="shared" si="23"/>
        <v>0</v>
      </c>
      <c r="N72" s="236">
        <f t="shared" si="24"/>
        <v>0</v>
      </c>
      <c r="O72" s="185">
        <f t="shared" si="25"/>
        <v>0</v>
      </c>
      <c r="P72" s="179" t="e">
        <f t="shared" si="26"/>
        <v>#DIV/0!</v>
      </c>
      <c r="Q72" s="1"/>
      <c r="R72" s="1"/>
      <c r="S72" s="1"/>
      <c r="T72" s="1"/>
      <c r="U72" s="1"/>
      <c r="V72" s="1"/>
      <c r="W72" s="1"/>
      <c r="X72" s="1"/>
      <c r="Y72" s="1"/>
      <c r="Z72" s="1"/>
      <c r="AA72" s="1"/>
      <c r="AB72" s="1"/>
      <c r="AC72" s="1"/>
      <c r="AD72" s="1"/>
      <c r="AE72" s="1"/>
      <c r="AF72" s="1"/>
      <c r="AG72" s="1"/>
      <c r="AH72" s="1"/>
      <c r="AI72" s="1"/>
      <c r="AJ72" s="1"/>
      <c r="AK72" s="1"/>
      <c r="AL72" s="1"/>
      <c r="AM72" s="1"/>
      <c r="AN72" s="1"/>
    </row>
    <row r="73" spans="1:40" ht="15">
      <c r="A73" s="375"/>
      <c r="B73" s="376"/>
      <c r="C73" s="377"/>
      <c r="D73" s="195">
        <f>+$E$63*C73*52*$D$28</f>
        <v>0</v>
      </c>
      <c r="E73" s="185">
        <f t="shared" si="22"/>
        <v>0</v>
      </c>
      <c r="F73" s="186">
        <f t="shared" si="23"/>
        <v>0</v>
      </c>
      <c r="G73" s="187">
        <f t="shared" si="23"/>
        <v>0</v>
      </c>
      <c r="H73" s="187">
        <f t="shared" si="23"/>
        <v>0</v>
      </c>
      <c r="I73" s="187">
        <f t="shared" si="23"/>
        <v>0</v>
      </c>
      <c r="J73" s="187">
        <f t="shared" si="23"/>
        <v>0</v>
      </c>
      <c r="K73" s="187">
        <f t="shared" si="23"/>
        <v>0</v>
      </c>
      <c r="L73" s="187">
        <f t="shared" si="23"/>
        <v>0</v>
      </c>
      <c r="M73" s="185">
        <f t="shared" si="23"/>
        <v>0</v>
      </c>
      <c r="N73" s="236">
        <f t="shared" si="24"/>
        <v>0</v>
      </c>
      <c r="O73" s="185">
        <f t="shared" si="25"/>
        <v>0</v>
      </c>
      <c r="P73" s="179" t="e">
        <f t="shared" si="26"/>
        <v>#DIV/0!</v>
      </c>
      <c r="Q73" s="1"/>
      <c r="R73" s="1"/>
      <c r="S73" s="1"/>
      <c r="T73" s="1"/>
      <c r="U73" s="1"/>
      <c r="V73" s="1"/>
      <c r="W73" s="1"/>
      <c r="X73" s="1"/>
      <c r="Y73" s="1"/>
      <c r="Z73" s="1"/>
      <c r="AA73" s="1"/>
      <c r="AB73" s="1"/>
      <c r="AC73" s="1"/>
      <c r="AD73" s="1"/>
      <c r="AE73" s="1"/>
      <c r="AF73" s="1"/>
      <c r="AG73" s="1"/>
      <c r="AH73" s="1"/>
      <c r="AI73" s="1"/>
      <c r="AJ73" s="1"/>
      <c r="AK73" s="1"/>
      <c r="AL73" s="1"/>
      <c r="AM73" s="1"/>
      <c r="AN73" s="1"/>
    </row>
    <row r="74" spans="1:40" ht="15">
      <c r="A74" s="375"/>
      <c r="B74" s="376"/>
      <c r="C74" s="377"/>
      <c r="D74" s="195">
        <f>+$E$63*C74*52*$D$28</f>
        <v>0</v>
      </c>
      <c r="E74" s="185">
        <f t="shared" si="22"/>
        <v>0</v>
      </c>
      <c r="F74" s="186">
        <f t="shared" si="23"/>
        <v>0</v>
      </c>
      <c r="G74" s="187">
        <f t="shared" si="23"/>
        <v>0</v>
      </c>
      <c r="H74" s="187">
        <f t="shared" si="23"/>
        <v>0</v>
      </c>
      <c r="I74" s="187">
        <f t="shared" si="23"/>
        <v>0</v>
      </c>
      <c r="J74" s="187">
        <f t="shared" si="23"/>
        <v>0</v>
      </c>
      <c r="K74" s="187">
        <f t="shared" si="23"/>
        <v>0</v>
      </c>
      <c r="L74" s="187">
        <f t="shared" si="23"/>
        <v>0</v>
      </c>
      <c r="M74" s="185">
        <f t="shared" si="23"/>
        <v>0</v>
      </c>
      <c r="N74" s="236">
        <f t="shared" si="24"/>
        <v>0</v>
      </c>
      <c r="O74" s="185">
        <f t="shared" si="25"/>
        <v>0</v>
      </c>
      <c r="P74" s="179" t="e">
        <f t="shared" si="26"/>
        <v>#DIV/0!</v>
      </c>
      <c r="Q74" s="1"/>
      <c r="R74" s="1"/>
      <c r="S74" s="1"/>
      <c r="T74" s="1"/>
      <c r="U74" s="1"/>
      <c r="V74" s="1"/>
      <c r="W74" s="1"/>
      <c r="X74" s="1"/>
      <c r="Y74" s="1"/>
      <c r="Z74" s="1"/>
      <c r="AA74" s="1"/>
      <c r="AB74" s="1"/>
      <c r="AC74" s="1"/>
      <c r="AD74" s="1"/>
      <c r="AE74" s="1"/>
      <c r="AF74" s="1"/>
      <c r="AG74" s="1"/>
      <c r="AH74" s="1"/>
      <c r="AI74" s="1"/>
      <c r="AJ74" s="1"/>
      <c r="AK74" s="1"/>
      <c r="AL74" s="1"/>
      <c r="AM74" s="1"/>
      <c r="AN74" s="1"/>
    </row>
    <row r="75" spans="1:40" ht="16" thickBot="1">
      <c r="A75" s="378"/>
      <c r="B75" s="379"/>
      <c r="C75" s="380"/>
      <c r="D75" s="198">
        <f>+$E$63*C75*52*$D$28</f>
        <v>0</v>
      </c>
      <c r="E75" s="189">
        <f t="shared" si="22"/>
        <v>0</v>
      </c>
      <c r="F75" s="190">
        <f t="shared" si="23"/>
        <v>0</v>
      </c>
      <c r="G75" s="191">
        <f t="shared" si="23"/>
        <v>0</v>
      </c>
      <c r="H75" s="191">
        <f t="shared" si="23"/>
        <v>0</v>
      </c>
      <c r="I75" s="191">
        <f t="shared" si="23"/>
        <v>0</v>
      </c>
      <c r="J75" s="191">
        <f t="shared" si="23"/>
        <v>0</v>
      </c>
      <c r="K75" s="191">
        <f t="shared" si="23"/>
        <v>0</v>
      </c>
      <c r="L75" s="191">
        <f t="shared" si="23"/>
        <v>0</v>
      </c>
      <c r="M75" s="189">
        <f t="shared" si="23"/>
        <v>0</v>
      </c>
      <c r="N75" s="237">
        <f t="shared" si="24"/>
        <v>0</v>
      </c>
      <c r="O75" s="189">
        <f t="shared" si="25"/>
        <v>0</v>
      </c>
      <c r="P75" s="180" t="e">
        <f t="shared" si="26"/>
        <v>#DIV/0!</v>
      </c>
      <c r="Q75" s="1"/>
      <c r="R75" s="1"/>
      <c r="S75" s="1"/>
      <c r="T75" s="1"/>
      <c r="U75" s="1"/>
      <c r="V75" s="1"/>
      <c r="W75" s="1"/>
      <c r="X75" s="1"/>
      <c r="Y75" s="1"/>
      <c r="Z75" s="1"/>
      <c r="AA75" s="1"/>
      <c r="AB75" s="1"/>
      <c r="AC75" s="1"/>
      <c r="AD75" s="1"/>
      <c r="AE75" s="1"/>
      <c r="AF75" s="1"/>
      <c r="AG75" s="1"/>
      <c r="AH75" s="1"/>
      <c r="AI75" s="1"/>
      <c r="AJ75" s="1"/>
      <c r="AK75" s="1"/>
      <c r="AL75" s="1"/>
      <c r="AM75" s="1"/>
      <c r="AN75" s="1"/>
    </row>
    <row r="76" spans="1:40">
      <c r="A76" s="3"/>
      <c r="B76" s="2"/>
      <c r="C76" s="2"/>
      <c r="D76"/>
    </row>
    <row r="77" spans="1:40" ht="13" thickBot="1">
      <c r="A77" s="3"/>
      <c r="B77" s="2"/>
      <c r="C77" s="2"/>
      <c r="D77"/>
    </row>
    <row r="78" spans="1:40" ht="19" thickBot="1">
      <c r="A78" s="464"/>
      <c r="B78" s="464"/>
      <c r="C78" s="464"/>
      <c r="D78" s="87" t="s">
        <v>87</v>
      </c>
      <c r="E78" s="363">
        <v>0</v>
      </c>
      <c r="F78" s="88" t="s">
        <v>8</v>
      </c>
      <c r="G78" s="89">
        <f>+D$4</f>
        <v>0</v>
      </c>
      <c r="H78" s="463" t="s">
        <v>9</v>
      </c>
      <c r="I78" s="463"/>
      <c r="J78" s="463"/>
      <c r="K78" s="90">
        <f>+D$11</f>
        <v>0</v>
      </c>
      <c r="L78" s="10"/>
    </row>
    <row r="79" spans="1:40" ht="49.5" customHeight="1" thickBot="1">
      <c r="A79" s="456" t="str">
        <f>+B34</f>
        <v>Mass</v>
      </c>
      <c r="B79" s="457"/>
      <c r="C79" s="458"/>
      <c r="D79" s="166" t="s">
        <v>13</v>
      </c>
      <c r="E79" s="164" t="s">
        <v>14</v>
      </c>
      <c r="F79" s="121" t="str">
        <f>+B$14</f>
        <v>terms</v>
      </c>
      <c r="G79" s="121" t="str">
        <f>+B$17</f>
        <v>G&amp;A  (damages included)</v>
      </c>
      <c r="H79" s="121" t="str">
        <f>+B$18</f>
        <v>Distribution &amp; Warehousing</v>
      </c>
      <c r="I79" s="121" t="str">
        <f>+B$19</f>
        <v>Marketing (retailer)</v>
      </c>
      <c r="J79" s="121" t="str">
        <f>+B$20</f>
        <v>Marketing (consumer)</v>
      </c>
      <c r="K79" s="121" t="str">
        <f>+B$21</f>
        <v>Sales Commission</v>
      </c>
      <c r="L79" s="121" t="str">
        <f>+B$22</f>
        <v>Other</v>
      </c>
      <c r="M79" s="121" t="str">
        <f>+B$13</f>
        <v xml:space="preserve">Base MFR Cost/Unit </v>
      </c>
      <c r="N79" s="165" t="str">
        <f>+B$24</f>
        <v>Total Cost of Goods</v>
      </c>
      <c r="O79" s="160" t="s">
        <v>72</v>
      </c>
      <c r="P79" s="161" t="s">
        <v>12</v>
      </c>
    </row>
    <row r="80" spans="1:40" ht="19" thickBot="1">
      <c r="A80" s="91"/>
      <c r="B80" s="28" t="s">
        <v>37</v>
      </c>
      <c r="C80" s="15" t="s">
        <v>2</v>
      </c>
      <c r="D80" s="447">
        <f>SUM(D82:D90)</f>
        <v>0</v>
      </c>
      <c r="E80" s="449">
        <f>SUM(E82:E90)</f>
        <v>0</v>
      </c>
      <c r="F80" s="308">
        <f>+D$14</f>
        <v>0</v>
      </c>
      <c r="G80" s="309">
        <f>+D$17</f>
        <v>0</v>
      </c>
      <c r="H80" s="310">
        <f>+D$18</f>
        <v>0</v>
      </c>
      <c r="I80" s="310">
        <f>+D$19</f>
        <v>0</v>
      </c>
      <c r="J80" s="310">
        <f>+D$20</f>
        <v>0</v>
      </c>
      <c r="K80" s="309">
        <f>+D$21</f>
        <v>0</v>
      </c>
      <c r="L80" s="310">
        <f>+D$22</f>
        <v>0</v>
      </c>
      <c r="M80" s="311">
        <f>+D$13</f>
        <v>0</v>
      </c>
      <c r="N80" s="312">
        <f>+D$24</f>
        <v>0</v>
      </c>
      <c r="O80" s="313">
        <f>+D$26</f>
        <v>0</v>
      </c>
      <c r="P80" s="322"/>
    </row>
    <row r="81" spans="1:19" ht="21" thickBot="1">
      <c r="A81" s="92" t="s">
        <v>1</v>
      </c>
      <c r="B81" s="173" t="s">
        <v>0</v>
      </c>
      <c r="C81" s="176">
        <f>SUM(C82:C89)</f>
        <v>0</v>
      </c>
      <c r="D81" s="448"/>
      <c r="E81" s="450"/>
      <c r="F81" s="316">
        <f t="shared" ref="F81:O81" si="27">SUM(F82:F90)</f>
        <v>0</v>
      </c>
      <c r="G81" s="317">
        <f t="shared" si="27"/>
        <v>0</v>
      </c>
      <c r="H81" s="317">
        <f t="shared" si="27"/>
        <v>0</v>
      </c>
      <c r="I81" s="317">
        <f t="shared" si="27"/>
        <v>0</v>
      </c>
      <c r="J81" s="317">
        <f t="shared" si="27"/>
        <v>0</v>
      </c>
      <c r="K81" s="317">
        <f t="shared" si="27"/>
        <v>0</v>
      </c>
      <c r="L81" s="317">
        <f t="shared" si="27"/>
        <v>0</v>
      </c>
      <c r="M81" s="318">
        <f t="shared" si="27"/>
        <v>0</v>
      </c>
      <c r="N81" s="319">
        <f t="shared" si="27"/>
        <v>0</v>
      </c>
      <c r="O81" s="320">
        <f t="shared" si="27"/>
        <v>0</v>
      </c>
      <c r="P81" s="323" t="e">
        <f>+O81/E80</f>
        <v>#DIV/0!</v>
      </c>
      <c r="Q81" s="8"/>
      <c r="R81" s="8"/>
    </row>
    <row r="82" spans="1:19" ht="15">
      <c r="A82" s="372"/>
      <c r="B82" s="373"/>
      <c r="C82" s="374"/>
      <c r="D82" s="181">
        <f t="shared" ref="D82:D90" si="28">+$E$78*C82*52*$D$28</f>
        <v>0</v>
      </c>
      <c r="E82" s="182">
        <f t="shared" ref="E82:E90" si="29">+D82*$K$78</f>
        <v>0</v>
      </c>
      <c r="F82" s="183">
        <f t="shared" ref="F82:M90" si="30">+$D82*F$80</f>
        <v>0</v>
      </c>
      <c r="G82" s="184">
        <f t="shared" si="30"/>
        <v>0</v>
      </c>
      <c r="H82" s="184">
        <f t="shared" si="30"/>
        <v>0</v>
      </c>
      <c r="I82" s="184">
        <f t="shared" si="30"/>
        <v>0</v>
      </c>
      <c r="J82" s="184">
        <f t="shared" si="30"/>
        <v>0</v>
      </c>
      <c r="K82" s="184">
        <f t="shared" si="30"/>
        <v>0</v>
      </c>
      <c r="L82" s="184">
        <f t="shared" si="30"/>
        <v>0</v>
      </c>
      <c r="M82" s="182">
        <f t="shared" si="30"/>
        <v>0</v>
      </c>
      <c r="N82" s="321">
        <f t="shared" ref="N82:N90" si="31">SUM(F82:M82)</f>
        <v>0</v>
      </c>
      <c r="O82" s="182">
        <f t="shared" ref="O82:O90" si="32">+E82-N82</f>
        <v>0</v>
      </c>
      <c r="P82" s="179" t="e">
        <f t="shared" ref="P82:P90" si="33">+O82/E82</f>
        <v>#DIV/0!</v>
      </c>
      <c r="Q82" s="1"/>
      <c r="R82" s="1"/>
    </row>
    <row r="83" spans="1:19" ht="15">
      <c r="A83" s="375"/>
      <c r="B83" s="376"/>
      <c r="C83" s="377"/>
      <c r="D83" s="195">
        <f t="shared" si="28"/>
        <v>0</v>
      </c>
      <c r="E83" s="185">
        <f t="shared" si="29"/>
        <v>0</v>
      </c>
      <c r="F83" s="186">
        <f t="shared" si="30"/>
        <v>0</v>
      </c>
      <c r="G83" s="187">
        <f t="shared" si="30"/>
        <v>0</v>
      </c>
      <c r="H83" s="187">
        <f t="shared" si="30"/>
        <v>0</v>
      </c>
      <c r="I83" s="187">
        <f t="shared" si="30"/>
        <v>0</v>
      </c>
      <c r="J83" s="187">
        <f t="shared" si="30"/>
        <v>0</v>
      </c>
      <c r="K83" s="187">
        <f t="shared" si="30"/>
        <v>0</v>
      </c>
      <c r="L83" s="187">
        <f t="shared" si="30"/>
        <v>0</v>
      </c>
      <c r="M83" s="185">
        <f t="shared" si="30"/>
        <v>0</v>
      </c>
      <c r="N83" s="236">
        <f t="shared" si="31"/>
        <v>0</v>
      </c>
      <c r="O83" s="185">
        <f t="shared" si="32"/>
        <v>0</v>
      </c>
      <c r="P83" s="179" t="e">
        <f t="shared" si="33"/>
        <v>#DIV/0!</v>
      </c>
      <c r="Q83" s="1"/>
      <c r="R83" s="1"/>
    </row>
    <row r="84" spans="1:19" ht="15">
      <c r="A84" s="375"/>
      <c r="B84" s="376"/>
      <c r="C84" s="377"/>
      <c r="D84" s="195">
        <f t="shared" si="28"/>
        <v>0</v>
      </c>
      <c r="E84" s="185">
        <f t="shared" si="29"/>
        <v>0</v>
      </c>
      <c r="F84" s="186">
        <f t="shared" si="30"/>
        <v>0</v>
      </c>
      <c r="G84" s="187">
        <f t="shared" si="30"/>
        <v>0</v>
      </c>
      <c r="H84" s="187">
        <f t="shared" si="30"/>
        <v>0</v>
      </c>
      <c r="I84" s="187">
        <f t="shared" si="30"/>
        <v>0</v>
      </c>
      <c r="J84" s="187">
        <f t="shared" si="30"/>
        <v>0</v>
      </c>
      <c r="K84" s="187">
        <f t="shared" si="30"/>
        <v>0</v>
      </c>
      <c r="L84" s="187">
        <f t="shared" si="30"/>
        <v>0</v>
      </c>
      <c r="M84" s="185">
        <f t="shared" si="30"/>
        <v>0</v>
      </c>
      <c r="N84" s="236">
        <f t="shared" si="31"/>
        <v>0</v>
      </c>
      <c r="O84" s="185">
        <f t="shared" si="32"/>
        <v>0</v>
      </c>
      <c r="P84" s="179" t="e">
        <f t="shared" si="33"/>
        <v>#DIV/0!</v>
      </c>
      <c r="Q84" s="1"/>
      <c r="R84" s="1"/>
    </row>
    <row r="85" spans="1:19" ht="15">
      <c r="A85" s="375"/>
      <c r="B85" s="376"/>
      <c r="C85" s="377"/>
      <c r="D85" s="195">
        <f t="shared" si="28"/>
        <v>0</v>
      </c>
      <c r="E85" s="185">
        <f t="shared" si="29"/>
        <v>0</v>
      </c>
      <c r="F85" s="186">
        <f t="shared" si="30"/>
        <v>0</v>
      </c>
      <c r="G85" s="187">
        <f t="shared" si="30"/>
        <v>0</v>
      </c>
      <c r="H85" s="187">
        <f t="shared" si="30"/>
        <v>0</v>
      </c>
      <c r="I85" s="187">
        <f t="shared" si="30"/>
        <v>0</v>
      </c>
      <c r="J85" s="187">
        <f t="shared" si="30"/>
        <v>0</v>
      </c>
      <c r="K85" s="187">
        <f t="shared" si="30"/>
        <v>0</v>
      </c>
      <c r="L85" s="187">
        <f t="shared" si="30"/>
        <v>0</v>
      </c>
      <c r="M85" s="185">
        <f t="shared" si="30"/>
        <v>0</v>
      </c>
      <c r="N85" s="236">
        <f t="shared" si="31"/>
        <v>0</v>
      </c>
      <c r="O85" s="185">
        <f t="shared" si="32"/>
        <v>0</v>
      </c>
      <c r="P85" s="179" t="e">
        <f t="shared" si="33"/>
        <v>#DIV/0!</v>
      </c>
      <c r="Q85" s="1"/>
      <c r="R85" s="1"/>
    </row>
    <row r="86" spans="1:19" ht="15">
      <c r="A86" s="375"/>
      <c r="B86" s="376"/>
      <c r="C86" s="377"/>
      <c r="D86" s="195">
        <f t="shared" si="28"/>
        <v>0</v>
      </c>
      <c r="E86" s="185">
        <f t="shared" si="29"/>
        <v>0</v>
      </c>
      <c r="F86" s="186">
        <f t="shared" si="30"/>
        <v>0</v>
      </c>
      <c r="G86" s="187">
        <f t="shared" si="30"/>
        <v>0</v>
      </c>
      <c r="H86" s="187">
        <f t="shared" si="30"/>
        <v>0</v>
      </c>
      <c r="I86" s="187">
        <f t="shared" si="30"/>
        <v>0</v>
      </c>
      <c r="J86" s="187">
        <f t="shared" si="30"/>
        <v>0</v>
      </c>
      <c r="K86" s="187">
        <f t="shared" si="30"/>
        <v>0</v>
      </c>
      <c r="L86" s="187">
        <f t="shared" si="30"/>
        <v>0</v>
      </c>
      <c r="M86" s="185">
        <f t="shared" si="30"/>
        <v>0</v>
      </c>
      <c r="N86" s="236">
        <f t="shared" si="31"/>
        <v>0</v>
      </c>
      <c r="O86" s="185">
        <f t="shared" si="32"/>
        <v>0</v>
      </c>
      <c r="P86" s="179" t="e">
        <f t="shared" si="33"/>
        <v>#DIV/0!</v>
      </c>
      <c r="Q86" s="1"/>
      <c r="R86" s="1"/>
    </row>
    <row r="87" spans="1:19" ht="15">
      <c r="A87" s="375"/>
      <c r="B87" s="376"/>
      <c r="C87" s="377"/>
      <c r="D87" s="195">
        <f t="shared" si="28"/>
        <v>0</v>
      </c>
      <c r="E87" s="185">
        <f t="shared" si="29"/>
        <v>0</v>
      </c>
      <c r="F87" s="186">
        <f t="shared" si="30"/>
        <v>0</v>
      </c>
      <c r="G87" s="187">
        <f t="shared" si="30"/>
        <v>0</v>
      </c>
      <c r="H87" s="187">
        <f t="shared" si="30"/>
        <v>0</v>
      </c>
      <c r="I87" s="187">
        <f t="shared" si="30"/>
        <v>0</v>
      </c>
      <c r="J87" s="187">
        <f t="shared" si="30"/>
        <v>0</v>
      </c>
      <c r="K87" s="187">
        <f t="shared" si="30"/>
        <v>0</v>
      </c>
      <c r="L87" s="187">
        <f t="shared" si="30"/>
        <v>0</v>
      </c>
      <c r="M87" s="185">
        <f t="shared" si="30"/>
        <v>0</v>
      </c>
      <c r="N87" s="236">
        <f t="shared" si="31"/>
        <v>0</v>
      </c>
      <c r="O87" s="185">
        <f t="shared" si="32"/>
        <v>0</v>
      </c>
      <c r="P87" s="179" t="e">
        <f t="shared" si="33"/>
        <v>#DIV/0!</v>
      </c>
      <c r="Q87" s="1"/>
      <c r="R87" s="1"/>
    </row>
    <row r="88" spans="1:19" ht="15">
      <c r="A88" s="375"/>
      <c r="B88" s="376"/>
      <c r="C88" s="377"/>
      <c r="D88" s="195">
        <f t="shared" si="28"/>
        <v>0</v>
      </c>
      <c r="E88" s="185">
        <f t="shared" si="29"/>
        <v>0</v>
      </c>
      <c r="F88" s="186">
        <f t="shared" si="30"/>
        <v>0</v>
      </c>
      <c r="G88" s="187">
        <f t="shared" si="30"/>
        <v>0</v>
      </c>
      <c r="H88" s="187">
        <f t="shared" si="30"/>
        <v>0</v>
      </c>
      <c r="I88" s="187">
        <f t="shared" si="30"/>
        <v>0</v>
      </c>
      <c r="J88" s="187">
        <f t="shared" si="30"/>
        <v>0</v>
      </c>
      <c r="K88" s="187">
        <f t="shared" si="30"/>
        <v>0</v>
      </c>
      <c r="L88" s="187">
        <f t="shared" si="30"/>
        <v>0</v>
      </c>
      <c r="M88" s="185">
        <f t="shared" si="30"/>
        <v>0</v>
      </c>
      <c r="N88" s="236">
        <f t="shared" si="31"/>
        <v>0</v>
      </c>
      <c r="O88" s="185">
        <f t="shared" si="32"/>
        <v>0</v>
      </c>
      <c r="P88" s="179" t="e">
        <f t="shared" si="33"/>
        <v>#DIV/0!</v>
      </c>
      <c r="Q88" s="1"/>
      <c r="R88" s="1"/>
    </row>
    <row r="89" spans="1:19" ht="15">
      <c r="A89" s="375"/>
      <c r="B89" s="376"/>
      <c r="C89" s="377"/>
      <c r="D89" s="195">
        <f t="shared" si="28"/>
        <v>0</v>
      </c>
      <c r="E89" s="185">
        <f t="shared" si="29"/>
        <v>0</v>
      </c>
      <c r="F89" s="186">
        <f t="shared" si="30"/>
        <v>0</v>
      </c>
      <c r="G89" s="187">
        <f t="shared" si="30"/>
        <v>0</v>
      </c>
      <c r="H89" s="187">
        <f t="shared" si="30"/>
        <v>0</v>
      </c>
      <c r="I89" s="187">
        <f t="shared" si="30"/>
        <v>0</v>
      </c>
      <c r="J89" s="187">
        <f t="shared" si="30"/>
        <v>0</v>
      </c>
      <c r="K89" s="187">
        <f t="shared" si="30"/>
        <v>0</v>
      </c>
      <c r="L89" s="187">
        <f t="shared" si="30"/>
        <v>0</v>
      </c>
      <c r="M89" s="185">
        <f t="shared" si="30"/>
        <v>0</v>
      </c>
      <c r="N89" s="236">
        <f t="shared" si="31"/>
        <v>0</v>
      </c>
      <c r="O89" s="185">
        <f t="shared" si="32"/>
        <v>0</v>
      </c>
      <c r="P89" s="179" t="e">
        <f t="shared" si="33"/>
        <v>#DIV/0!</v>
      </c>
      <c r="Q89" s="1"/>
      <c r="R89" s="1"/>
    </row>
    <row r="90" spans="1:19" ht="16" thickBot="1">
      <c r="A90" s="378"/>
      <c r="B90" s="379"/>
      <c r="C90" s="380"/>
      <c r="D90" s="198">
        <f t="shared" si="28"/>
        <v>0</v>
      </c>
      <c r="E90" s="189">
        <f t="shared" si="29"/>
        <v>0</v>
      </c>
      <c r="F90" s="190">
        <f t="shared" si="30"/>
        <v>0</v>
      </c>
      <c r="G90" s="191">
        <f t="shared" si="30"/>
        <v>0</v>
      </c>
      <c r="H90" s="191">
        <f t="shared" si="30"/>
        <v>0</v>
      </c>
      <c r="I90" s="191">
        <f t="shared" si="30"/>
        <v>0</v>
      </c>
      <c r="J90" s="191">
        <f t="shared" si="30"/>
        <v>0</v>
      </c>
      <c r="K90" s="191">
        <f t="shared" si="30"/>
        <v>0</v>
      </c>
      <c r="L90" s="191">
        <f t="shared" si="30"/>
        <v>0</v>
      </c>
      <c r="M90" s="189">
        <f t="shared" si="30"/>
        <v>0</v>
      </c>
      <c r="N90" s="237">
        <f t="shared" si="31"/>
        <v>0</v>
      </c>
      <c r="O90" s="189">
        <f t="shared" si="32"/>
        <v>0</v>
      </c>
      <c r="P90" s="180" t="e">
        <f t="shared" si="33"/>
        <v>#DIV/0!</v>
      </c>
      <c r="Q90" s="1"/>
      <c r="R90" s="1"/>
    </row>
    <row r="91" spans="1:19">
      <c r="A91" s="3"/>
      <c r="B91" s="2"/>
      <c r="C91" s="2"/>
      <c r="D91"/>
    </row>
    <row r="92" spans="1:19" ht="13" thickBot="1">
      <c r="A92" s="3"/>
      <c r="B92" s="2"/>
      <c r="C92" s="2"/>
      <c r="D92"/>
    </row>
    <row r="93" spans="1:19" ht="19" thickBot="1">
      <c r="A93" s="464"/>
      <c r="B93" s="464"/>
      <c r="C93" s="464"/>
      <c r="D93" s="87" t="s">
        <v>87</v>
      </c>
      <c r="E93" s="363">
        <v>0</v>
      </c>
      <c r="F93" s="88" t="s">
        <v>8</v>
      </c>
      <c r="G93" s="89">
        <f>+D$4</f>
        <v>0</v>
      </c>
      <c r="H93" s="463" t="s">
        <v>9</v>
      </c>
      <c r="I93" s="463"/>
      <c r="J93" s="463"/>
      <c r="K93" s="90">
        <f>+D$11</f>
        <v>0</v>
      </c>
      <c r="L93" s="10"/>
    </row>
    <row r="94" spans="1:19" ht="50.25" customHeight="1" thickBot="1">
      <c r="A94" s="456" t="str">
        <f>+B35</f>
        <v>Drug</v>
      </c>
      <c r="B94" s="457"/>
      <c r="C94" s="458"/>
      <c r="D94" s="166" t="s">
        <v>13</v>
      </c>
      <c r="E94" s="164" t="s">
        <v>14</v>
      </c>
      <c r="F94" s="121" t="str">
        <f>+B$14</f>
        <v>terms</v>
      </c>
      <c r="G94" s="121" t="str">
        <f>+B$17</f>
        <v>G&amp;A  (damages included)</v>
      </c>
      <c r="H94" s="121" t="str">
        <f>+B$18</f>
        <v>Distribution &amp; Warehousing</v>
      </c>
      <c r="I94" s="121" t="str">
        <f>+B$19</f>
        <v>Marketing (retailer)</v>
      </c>
      <c r="J94" s="121" t="str">
        <f>+B$20</f>
        <v>Marketing (consumer)</v>
      </c>
      <c r="K94" s="121" t="str">
        <f>+B$21</f>
        <v>Sales Commission</v>
      </c>
      <c r="L94" s="121" t="str">
        <f>+B$22</f>
        <v>Other</v>
      </c>
      <c r="M94" s="121" t="str">
        <f>+B$13</f>
        <v xml:space="preserve">Base MFR Cost/Unit </v>
      </c>
      <c r="N94" s="165" t="str">
        <f>+B$24</f>
        <v>Total Cost of Goods</v>
      </c>
      <c r="O94" s="160" t="s">
        <v>72</v>
      </c>
      <c r="P94" s="161" t="s">
        <v>12</v>
      </c>
    </row>
    <row r="95" spans="1:19" ht="19" thickBot="1">
      <c r="A95" s="30"/>
      <c r="B95" s="31"/>
      <c r="C95" s="58" t="s">
        <v>2</v>
      </c>
      <c r="D95" s="447">
        <f>SUM(D97:D105)</f>
        <v>0</v>
      </c>
      <c r="E95" s="449">
        <f>SUM(E97:E105)</f>
        <v>0</v>
      </c>
      <c r="F95" s="308">
        <f>+D$14</f>
        <v>0</v>
      </c>
      <c r="G95" s="309">
        <f>+D$17</f>
        <v>0</v>
      </c>
      <c r="H95" s="310">
        <f>+D$18</f>
        <v>0</v>
      </c>
      <c r="I95" s="310">
        <f>+D$19</f>
        <v>0</v>
      </c>
      <c r="J95" s="310">
        <f>+D$20</f>
        <v>0</v>
      </c>
      <c r="K95" s="309">
        <f>+D$21</f>
        <v>0</v>
      </c>
      <c r="L95" s="310">
        <f>+D$22</f>
        <v>0</v>
      </c>
      <c r="M95" s="311">
        <f>+D$13</f>
        <v>0</v>
      </c>
      <c r="N95" s="312">
        <f>+D$24</f>
        <v>0</v>
      </c>
      <c r="O95" s="313">
        <f>+D$26</f>
        <v>0</v>
      </c>
      <c r="P95" s="325"/>
    </row>
    <row r="96" spans="1:19" ht="21" thickBot="1">
      <c r="A96" s="94" t="s">
        <v>1</v>
      </c>
      <c r="B96" s="174" t="s">
        <v>0</v>
      </c>
      <c r="C96" s="177">
        <f>SUM(C97:C105)</f>
        <v>0</v>
      </c>
      <c r="D96" s="448"/>
      <c r="E96" s="450"/>
      <c r="F96" s="316">
        <f t="shared" ref="F96:O96" si="34">SUM(F97:F105)</f>
        <v>0</v>
      </c>
      <c r="G96" s="316">
        <f t="shared" si="34"/>
        <v>0</v>
      </c>
      <c r="H96" s="316">
        <f t="shared" si="34"/>
        <v>0</v>
      </c>
      <c r="I96" s="316">
        <f t="shared" si="34"/>
        <v>0</v>
      </c>
      <c r="J96" s="316">
        <f t="shared" si="34"/>
        <v>0</v>
      </c>
      <c r="K96" s="316">
        <f t="shared" si="34"/>
        <v>0</v>
      </c>
      <c r="L96" s="316">
        <f t="shared" si="34"/>
        <v>0</v>
      </c>
      <c r="M96" s="324">
        <f t="shared" si="34"/>
        <v>0</v>
      </c>
      <c r="N96" s="319">
        <f t="shared" si="34"/>
        <v>0</v>
      </c>
      <c r="O96" s="320">
        <f t="shared" si="34"/>
        <v>0</v>
      </c>
      <c r="P96" s="326" t="e">
        <f>+O96/E95</f>
        <v>#DIV/0!</v>
      </c>
      <c r="Q96" s="8"/>
      <c r="R96" s="8"/>
      <c r="S96" s="8"/>
    </row>
    <row r="97" spans="1:41" ht="15">
      <c r="A97" s="366"/>
      <c r="B97" s="373"/>
      <c r="C97" s="366"/>
      <c r="D97" s="181">
        <f t="shared" ref="D97:D105" si="35">+$E$93*C97*52*$D$28</f>
        <v>0</v>
      </c>
      <c r="E97" s="182">
        <f t="shared" ref="E97:E105" si="36">+D97*$K$93</f>
        <v>0</v>
      </c>
      <c r="F97" s="183">
        <f t="shared" ref="F97:M105" si="37">+$D97*F$95</f>
        <v>0</v>
      </c>
      <c r="G97" s="184">
        <f t="shared" si="37"/>
        <v>0</v>
      </c>
      <c r="H97" s="184">
        <f t="shared" si="37"/>
        <v>0</v>
      </c>
      <c r="I97" s="184">
        <f t="shared" si="37"/>
        <v>0</v>
      </c>
      <c r="J97" s="184">
        <f t="shared" si="37"/>
        <v>0</v>
      </c>
      <c r="K97" s="184">
        <f t="shared" si="37"/>
        <v>0</v>
      </c>
      <c r="L97" s="184">
        <f t="shared" si="37"/>
        <v>0</v>
      </c>
      <c r="M97" s="192">
        <f t="shared" si="37"/>
        <v>0</v>
      </c>
      <c r="N97" s="321">
        <f t="shared" ref="N97:N105" si="38">SUM(F97:M97)</f>
        <v>0</v>
      </c>
      <c r="O97" s="193">
        <f t="shared" ref="O97:O105" si="39">+E97-N97</f>
        <v>0</v>
      </c>
      <c r="P97" s="194" t="e">
        <f t="shared" ref="P97:P105" si="40">+O97/E97</f>
        <v>#DIV/0!</v>
      </c>
      <c r="Q97" s="1"/>
      <c r="R97" s="1"/>
      <c r="S97" s="1"/>
    </row>
    <row r="98" spans="1:41" ht="15">
      <c r="A98" s="369"/>
      <c r="B98" s="376"/>
      <c r="C98" s="369"/>
      <c r="D98" s="195">
        <f t="shared" si="35"/>
        <v>0</v>
      </c>
      <c r="E98" s="185">
        <f t="shared" si="36"/>
        <v>0</v>
      </c>
      <c r="F98" s="186">
        <f t="shared" si="37"/>
        <v>0</v>
      </c>
      <c r="G98" s="187">
        <f t="shared" si="37"/>
        <v>0</v>
      </c>
      <c r="H98" s="187">
        <f t="shared" si="37"/>
        <v>0</v>
      </c>
      <c r="I98" s="187">
        <f t="shared" si="37"/>
        <v>0</v>
      </c>
      <c r="J98" s="187">
        <f t="shared" si="37"/>
        <v>0</v>
      </c>
      <c r="K98" s="187">
        <f t="shared" si="37"/>
        <v>0</v>
      </c>
      <c r="L98" s="187">
        <f t="shared" si="37"/>
        <v>0</v>
      </c>
      <c r="M98" s="196">
        <f t="shared" si="37"/>
        <v>0</v>
      </c>
      <c r="N98" s="236">
        <f t="shared" si="38"/>
        <v>0</v>
      </c>
      <c r="O98" s="197">
        <f t="shared" si="39"/>
        <v>0</v>
      </c>
      <c r="P98" s="179" t="e">
        <f t="shared" si="40"/>
        <v>#DIV/0!</v>
      </c>
      <c r="Q98" s="1"/>
      <c r="R98" s="1"/>
      <c r="S98" s="1"/>
    </row>
    <row r="99" spans="1:41" ht="15">
      <c r="A99" s="369"/>
      <c r="B99" s="376"/>
      <c r="C99" s="369"/>
      <c r="D99" s="195">
        <f t="shared" si="35"/>
        <v>0</v>
      </c>
      <c r="E99" s="185">
        <f t="shared" si="36"/>
        <v>0</v>
      </c>
      <c r="F99" s="186">
        <f t="shared" si="37"/>
        <v>0</v>
      </c>
      <c r="G99" s="187">
        <f t="shared" si="37"/>
        <v>0</v>
      </c>
      <c r="H99" s="187">
        <f t="shared" si="37"/>
        <v>0</v>
      </c>
      <c r="I99" s="187">
        <f t="shared" si="37"/>
        <v>0</v>
      </c>
      <c r="J99" s="187">
        <f t="shared" si="37"/>
        <v>0</v>
      </c>
      <c r="K99" s="187">
        <f t="shared" si="37"/>
        <v>0</v>
      </c>
      <c r="L99" s="187">
        <f t="shared" si="37"/>
        <v>0</v>
      </c>
      <c r="M99" s="196">
        <f t="shared" si="37"/>
        <v>0</v>
      </c>
      <c r="N99" s="236">
        <f t="shared" si="38"/>
        <v>0</v>
      </c>
      <c r="O99" s="197">
        <f t="shared" si="39"/>
        <v>0</v>
      </c>
      <c r="P99" s="179" t="e">
        <f t="shared" si="40"/>
        <v>#DIV/0!</v>
      </c>
      <c r="Q99" s="1"/>
      <c r="R99" s="1"/>
      <c r="S99" s="1"/>
    </row>
    <row r="100" spans="1:41" ht="15">
      <c r="A100" s="369"/>
      <c r="B100" s="376"/>
      <c r="C100" s="369"/>
      <c r="D100" s="195">
        <f t="shared" si="35"/>
        <v>0</v>
      </c>
      <c r="E100" s="185">
        <f t="shared" si="36"/>
        <v>0</v>
      </c>
      <c r="F100" s="186">
        <f t="shared" si="37"/>
        <v>0</v>
      </c>
      <c r="G100" s="187">
        <f t="shared" si="37"/>
        <v>0</v>
      </c>
      <c r="H100" s="187">
        <f t="shared" si="37"/>
        <v>0</v>
      </c>
      <c r="I100" s="187">
        <f t="shared" si="37"/>
        <v>0</v>
      </c>
      <c r="J100" s="187">
        <f t="shared" si="37"/>
        <v>0</v>
      </c>
      <c r="K100" s="187">
        <f t="shared" si="37"/>
        <v>0</v>
      </c>
      <c r="L100" s="187">
        <f t="shared" si="37"/>
        <v>0</v>
      </c>
      <c r="M100" s="196">
        <f t="shared" si="37"/>
        <v>0</v>
      </c>
      <c r="N100" s="236">
        <f t="shared" si="38"/>
        <v>0</v>
      </c>
      <c r="O100" s="197">
        <f t="shared" si="39"/>
        <v>0</v>
      </c>
      <c r="P100" s="179" t="e">
        <f t="shared" si="40"/>
        <v>#DIV/0!</v>
      </c>
      <c r="Q100" s="1"/>
      <c r="R100" s="1"/>
      <c r="S100" s="1"/>
    </row>
    <row r="101" spans="1:41" ht="15">
      <c r="A101" s="369"/>
      <c r="B101" s="376"/>
      <c r="C101" s="369"/>
      <c r="D101" s="195">
        <f t="shared" si="35"/>
        <v>0</v>
      </c>
      <c r="E101" s="185">
        <f t="shared" si="36"/>
        <v>0</v>
      </c>
      <c r="F101" s="186">
        <f t="shared" si="37"/>
        <v>0</v>
      </c>
      <c r="G101" s="187">
        <f t="shared" si="37"/>
        <v>0</v>
      </c>
      <c r="H101" s="187">
        <f t="shared" si="37"/>
        <v>0</v>
      </c>
      <c r="I101" s="187">
        <f t="shared" si="37"/>
        <v>0</v>
      </c>
      <c r="J101" s="187">
        <f t="shared" si="37"/>
        <v>0</v>
      </c>
      <c r="K101" s="187">
        <f t="shared" si="37"/>
        <v>0</v>
      </c>
      <c r="L101" s="187">
        <f t="shared" si="37"/>
        <v>0</v>
      </c>
      <c r="M101" s="196">
        <f t="shared" si="37"/>
        <v>0</v>
      </c>
      <c r="N101" s="236">
        <f t="shared" si="38"/>
        <v>0</v>
      </c>
      <c r="O101" s="197">
        <f t="shared" si="39"/>
        <v>0</v>
      </c>
      <c r="P101" s="179" t="e">
        <f t="shared" si="40"/>
        <v>#DIV/0!</v>
      </c>
      <c r="Q101" s="1"/>
      <c r="R101" s="1"/>
      <c r="S101" s="1"/>
    </row>
    <row r="102" spans="1:41" ht="15">
      <c r="A102" s="369"/>
      <c r="B102" s="376"/>
      <c r="C102" s="369"/>
      <c r="D102" s="195">
        <f t="shared" si="35"/>
        <v>0</v>
      </c>
      <c r="E102" s="185">
        <f t="shared" si="36"/>
        <v>0</v>
      </c>
      <c r="F102" s="186">
        <f t="shared" si="37"/>
        <v>0</v>
      </c>
      <c r="G102" s="187">
        <f t="shared" si="37"/>
        <v>0</v>
      </c>
      <c r="H102" s="187">
        <f t="shared" si="37"/>
        <v>0</v>
      </c>
      <c r="I102" s="187">
        <f t="shared" si="37"/>
        <v>0</v>
      </c>
      <c r="J102" s="187">
        <f t="shared" si="37"/>
        <v>0</v>
      </c>
      <c r="K102" s="187">
        <f t="shared" si="37"/>
        <v>0</v>
      </c>
      <c r="L102" s="187">
        <f t="shared" si="37"/>
        <v>0</v>
      </c>
      <c r="M102" s="196">
        <f t="shared" si="37"/>
        <v>0</v>
      </c>
      <c r="N102" s="236">
        <f t="shared" si="38"/>
        <v>0</v>
      </c>
      <c r="O102" s="197">
        <f t="shared" si="39"/>
        <v>0</v>
      </c>
      <c r="P102" s="179" t="e">
        <f t="shared" si="40"/>
        <v>#DIV/0!</v>
      </c>
      <c r="Q102" s="1"/>
      <c r="R102" s="1"/>
      <c r="S102" s="1"/>
    </row>
    <row r="103" spans="1:41" ht="15">
      <c r="A103" s="369"/>
      <c r="B103" s="376"/>
      <c r="C103" s="369"/>
      <c r="D103" s="195">
        <f t="shared" si="35"/>
        <v>0</v>
      </c>
      <c r="E103" s="185">
        <f t="shared" si="36"/>
        <v>0</v>
      </c>
      <c r="F103" s="186">
        <f t="shared" si="37"/>
        <v>0</v>
      </c>
      <c r="G103" s="187">
        <f t="shared" si="37"/>
        <v>0</v>
      </c>
      <c r="H103" s="187">
        <f t="shared" si="37"/>
        <v>0</v>
      </c>
      <c r="I103" s="187">
        <f t="shared" si="37"/>
        <v>0</v>
      </c>
      <c r="J103" s="187">
        <f t="shared" si="37"/>
        <v>0</v>
      </c>
      <c r="K103" s="187">
        <f t="shared" si="37"/>
        <v>0</v>
      </c>
      <c r="L103" s="187">
        <f t="shared" si="37"/>
        <v>0</v>
      </c>
      <c r="M103" s="196">
        <f t="shared" si="37"/>
        <v>0</v>
      </c>
      <c r="N103" s="236">
        <f t="shared" si="38"/>
        <v>0</v>
      </c>
      <c r="O103" s="197">
        <f t="shared" si="39"/>
        <v>0</v>
      </c>
      <c r="P103" s="179" t="e">
        <f t="shared" si="40"/>
        <v>#DIV/0!</v>
      </c>
      <c r="Q103" s="1"/>
      <c r="R103" s="1"/>
      <c r="S103" s="1"/>
    </row>
    <row r="104" spans="1:41" ht="15">
      <c r="A104" s="369"/>
      <c r="B104" s="376"/>
      <c r="C104" s="369"/>
      <c r="D104" s="195">
        <f t="shared" si="35"/>
        <v>0</v>
      </c>
      <c r="E104" s="185">
        <f t="shared" si="36"/>
        <v>0</v>
      </c>
      <c r="F104" s="186">
        <f t="shared" si="37"/>
        <v>0</v>
      </c>
      <c r="G104" s="187">
        <f t="shared" si="37"/>
        <v>0</v>
      </c>
      <c r="H104" s="187">
        <f t="shared" si="37"/>
        <v>0</v>
      </c>
      <c r="I104" s="187">
        <f t="shared" si="37"/>
        <v>0</v>
      </c>
      <c r="J104" s="187">
        <f t="shared" si="37"/>
        <v>0</v>
      </c>
      <c r="K104" s="187">
        <f t="shared" si="37"/>
        <v>0</v>
      </c>
      <c r="L104" s="187">
        <f t="shared" si="37"/>
        <v>0</v>
      </c>
      <c r="M104" s="196">
        <f t="shared" si="37"/>
        <v>0</v>
      </c>
      <c r="N104" s="236">
        <f t="shared" si="38"/>
        <v>0</v>
      </c>
      <c r="O104" s="197">
        <f t="shared" si="39"/>
        <v>0</v>
      </c>
      <c r="P104" s="179" t="e">
        <f t="shared" si="40"/>
        <v>#DIV/0!</v>
      </c>
      <c r="Q104" s="1"/>
      <c r="R104" s="1"/>
      <c r="S104" s="1"/>
    </row>
    <row r="105" spans="1:41" ht="16" thickBot="1">
      <c r="A105" s="381"/>
      <c r="B105" s="379"/>
      <c r="C105" s="371"/>
      <c r="D105" s="198">
        <f t="shared" si="35"/>
        <v>0</v>
      </c>
      <c r="E105" s="189">
        <f t="shared" si="36"/>
        <v>0</v>
      </c>
      <c r="F105" s="190">
        <f t="shared" si="37"/>
        <v>0</v>
      </c>
      <c r="G105" s="191">
        <f t="shared" si="37"/>
        <v>0</v>
      </c>
      <c r="H105" s="191">
        <f t="shared" si="37"/>
        <v>0</v>
      </c>
      <c r="I105" s="191">
        <f t="shared" si="37"/>
        <v>0</v>
      </c>
      <c r="J105" s="191">
        <f t="shared" si="37"/>
        <v>0</v>
      </c>
      <c r="K105" s="191">
        <f t="shared" si="37"/>
        <v>0</v>
      </c>
      <c r="L105" s="191">
        <f t="shared" si="37"/>
        <v>0</v>
      </c>
      <c r="M105" s="199">
        <f t="shared" si="37"/>
        <v>0</v>
      </c>
      <c r="N105" s="237">
        <f t="shared" si="38"/>
        <v>0</v>
      </c>
      <c r="O105" s="200">
        <f t="shared" si="39"/>
        <v>0</v>
      </c>
      <c r="P105" s="180" t="e">
        <f t="shared" si="40"/>
        <v>#DIV/0!</v>
      </c>
      <c r="Q105" s="1"/>
      <c r="R105" s="1"/>
      <c r="S105" s="1"/>
    </row>
    <row r="106" spans="1:41">
      <c r="A106" s="3"/>
      <c r="B106" s="2"/>
      <c r="C106" s="2"/>
      <c r="D106"/>
    </row>
    <row r="107" spans="1:41" ht="13" thickBot="1">
      <c r="A107" s="3"/>
      <c r="B107" s="2"/>
      <c r="C107" s="2"/>
      <c r="D107"/>
    </row>
    <row r="108" spans="1:41" ht="19" thickBot="1">
      <c r="A108" s="464"/>
      <c r="B108" s="464"/>
      <c r="C108" s="464"/>
      <c r="D108" s="87" t="s">
        <v>87</v>
      </c>
      <c r="E108" s="363">
        <v>0</v>
      </c>
      <c r="F108" s="88" t="s">
        <v>8</v>
      </c>
      <c r="G108" s="89">
        <f>+D$4</f>
        <v>0</v>
      </c>
      <c r="H108" s="463" t="s">
        <v>9</v>
      </c>
      <c r="I108" s="463"/>
      <c r="J108" s="463"/>
      <c r="K108" s="90">
        <f>+D$11</f>
        <v>0</v>
      </c>
      <c r="L108" s="10"/>
    </row>
    <row r="109" spans="1:41" ht="50.25" customHeight="1" thickBot="1">
      <c r="A109" s="456" t="str">
        <f>+B36</f>
        <v>Specialty</v>
      </c>
      <c r="B109" s="457"/>
      <c r="C109" s="458"/>
      <c r="D109" s="166" t="s">
        <v>13</v>
      </c>
      <c r="E109" s="164" t="s">
        <v>14</v>
      </c>
      <c r="F109" s="121" t="str">
        <f>+B$14</f>
        <v>terms</v>
      </c>
      <c r="G109" s="121" t="str">
        <f>+B$17</f>
        <v>G&amp;A  (damages included)</v>
      </c>
      <c r="H109" s="121" t="str">
        <f>+B$18</f>
        <v>Distribution &amp; Warehousing</v>
      </c>
      <c r="I109" s="121" t="str">
        <f>+B$19</f>
        <v>Marketing (retailer)</v>
      </c>
      <c r="J109" s="121" t="str">
        <f>+B$20</f>
        <v>Marketing (consumer)</v>
      </c>
      <c r="K109" s="121" t="str">
        <f>+B$21</f>
        <v>Sales Commission</v>
      </c>
      <c r="L109" s="121" t="str">
        <f>+B$22</f>
        <v>Other</v>
      </c>
      <c r="M109" s="121" t="str">
        <f>+B$13</f>
        <v xml:space="preserve">Base MFR Cost/Unit </v>
      </c>
      <c r="N109" s="165" t="str">
        <f>+B$24</f>
        <v>Total Cost of Goods</v>
      </c>
      <c r="O109" s="160" t="s">
        <v>72</v>
      </c>
      <c r="P109" s="161" t="s">
        <v>12</v>
      </c>
    </row>
    <row r="110" spans="1:41" ht="19" thickBot="1">
      <c r="A110" s="91"/>
      <c r="B110" s="11"/>
      <c r="C110" s="15" t="s">
        <v>2</v>
      </c>
      <c r="D110" s="459">
        <f>SUM(D112:D121)</f>
        <v>0</v>
      </c>
      <c r="E110" s="461">
        <f>SUM(E112:E121)</f>
        <v>0</v>
      </c>
      <c r="F110" s="308">
        <f>+D$14</f>
        <v>0</v>
      </c>
      <c r="G110" s="309">
        <f>+D$17</f>
        <v>0</v>
      </c>
      <c r="H110" s="310">
        <f>+D$18</f>
        <v>0</v>
      </c>
      <c r="I110" s="310">
        <f>+D$19</f>
        <v>0</v>
      </c>
      <c r="J110" s="310">
        <f>+D$20</f>
        <v>0</v>
      </c>
      <c r="K110" s="309">
        <f>+D$21</f>
        <v>0</v>
      </c>
      <c r="L110" s="310">
        <f>+D$22</f>
        <v>0</v>
      </c>
      <c r="M110" s="311">
        <f>+D$13</f>
        <v>0</v>
      </c>
      <c r="N110" s="312">
        <f>+D$24</f>
        <v>0</v>
      </c>
      <c r="O110" s="313">
        <f>+D$26</f>
        <v>0</v>
      </c>
      <c r="P110" s="322"/>
    </row>
    <row r="111" spans="1:41" ht="21" thickBot="1">
      <c r="A111" s="92" t="s">
        <v>1</v>
      </c>
      <c r="B111" s="173" t="s">
        <v>0</v>
      </c>
      <c r="C111" s="176">
        <f>SUM(C112:C120)</f>
        <v>0</v>
      </c>
      <c r="D111" s="460"/>
      <c r="E111" s="462"/>
      <c r="F111" s="316">
        <f t="shared" ref="F111:O111" si="41">SUM(F112:F121)</f>
        <v>0</v>
      </c>
      <c r="G111" s="317">
        <f t="shared" si="41"/>
        <v>0</v>
      </c>
      <c r="H111" s="317">
        <f t="shared" si="41"/>
        <v>0</v>
      </c>
      <c r="I111" s="317">
        <f t="shared" si="41"/>
        <v>0</v>
      </c>
      <c r="J111" s="317">
        <f t="shared" si="41"/>
        <v>0</v>
      </c>
      <c r="K111" s="317">
        <f t="shared" si="41"/>
        <v>0</v>
      </c>
      <c r="L111" s="317">
        <f t="shared" si="41"/>
        <v>0</v>
      </c>
      <c r="M111" s="318">
        <f t="shared" si="41"/>
        <v>0</v>
      </c>
      <c r="N111" s="319">
        <f t="shared" si="41"/>
        <v>0</v>
      </c>
      <c r="O111" s="320">
        <f t="shared" si="41"/>
        <v>0</v>
      </c>
      <c r="P111" s="323" t="e">
        <f>+O111/E110</f>
        <v>#DIV/0!</v>
      </c>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row>
    <row r="112" spans="1:41" ht="15">
      <c r="A112" s="372"/>
      <c r="B112" s="373"/>
      <c r="C112" s="374"/>
      <c r="D112" s="181">
        <f t="shared" ref="D112:D120" si="42">+$E$108*C112*52*$D$28</f>
        <v>0</v>
      </c>
      <c r="E112" s="182">
        <f t="shared" ref="E112:E120" si="43">+D112*$K$108</f>
        <v>0</v>
      </c>
      <c r="F112" s="183">
        <f t="shared" ref="F112:M120" si="44">+$D112*F$110</f>
        <v>0</v>
      </c>
      <c r="G112" s="184">
        <f t="shared" si="44"/>
        <v>0</v>
      </c>
      <c r="H112" s="184">
        <f t="shared" si="44"/>
        <v>0</v>
      </c>
      <c r="I112" s="184">
        <f t="shared" si="44"/>
        <v>0</v>
      </c>
      <c r="J112" s="184">
        <f t="shared" si="44"/>
        <v>0</v>
      </c>
      <c r="K112" s="184">
        <f t="shared" si="44"/>
        <v>0</v>
      </c>
      <c r="L112" s="184">
        <f t="shared" si="44"/>
        <v>0</v>
      </c>
      <c r="M112" s="182">
        <f t="shared" si="44"/>
        <v>0</v>
      </c>
      <c r="N112" s="321">
        <f t="shared" ref="N112:N120" si="45">SUM(F112:M112)</f>
        <v>0</v>
      </c>
      <c r="O112" s="182">
        <f t="shared" ref="O112:O120" si="46">+E112-N112</f>
        <v>0</v>
      </c>
      <c r="P112" s="179" t="e">
        <f t="shared" ref="P112:P120" si="47">+O112/E112</f>
        <v>#DIV/0!</v>
      </c>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ht="15">
      <c r="A113" s="375"/>
      <c r="B113" s="376"/>
      <c r="C113" s="377"/>
      <c r="D113" s="181">
        <f t="shared" si="42"/>
        <v>0</v>
      </c>
      <c r="E113" s="185">
        <f t="shared" si="43"/>
        <v>0</v>
      </c>
      <c r="F113" s="186">
        <f t="shared" si="44"/>
        <v>0</v>
      </c>
      <c r="G113" s="187">
        <f t="shared" si="44"/>
        <v>0</v>
      </c>
      <c r="H113" s="187">
        <f t="shared" si="44"/>
        <v>0</v>
      </c>
      <c r="I113" s="187">
        <f t="shared" si="44"/>
        <v>0</v>
      </c>
      <c r="J113" s="187">
        <f t="shared" si="44"/>
        <v>0</v>
      </c>
      <c r="K113" s="187">
        <f t="shared" si="44"/>
        <v>0</v>
      </c>
      <c r="L113" s="187">
        <f t="shared" si="44"/>
        <v>0</v>
      </c>
      <c r="M113" s="185">
        <f t="shared" si="44"/>
        <v>0</v>
      </c>
      <c r="N113" s="236">
        <f t="shared" si="45"/>
        <v>0</v>
      </c>
      <c r="O113" s="185">
        <f t="shared" si="46"/>
        <v>0</v>
      </c>
      <c r="P113" s="179" t="e">
        <f t="shared" si="47"/>
        <v>#DIV/0!</v>
      </c>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ht="15">
      <c r="A114" s="375"/>
      <c r="B114" s="376"/>
      <c r="C114" s="377"/>
      <c r="D114" s="181">
        <f t="shared" si="42"/>
        <v>0</v>
      </c>
      <c r="E114" s="185">
        <f t="shared" si="43"/>
        <v>0</v>
      </c>
      <c r="F114" s="186">
        <f t="shared" si="44"/>
        <v>0</v>
      </c>
      <c r="G114" s="187">
        <f t="shared" si="44"/>
        <v>0</v>
      </c>
      <c r="H114" s="187">
        <f t="shared" si="44"/>
        <v>0</v>
      </c>
      <c r="I114" s="187">
        <f t="shared" si="44"/>
        <v>0</v>
      </c>
      <c r="J114" s="187">
        <f t="shared" si="44"/>
        <v>0</v>
      </c>
      <c r="K114" s="187">
        <f t="shared" si="44"/>
        <v>0</v>
      </c>
      <c r="L114" s="187">
        <f t="shared" si="44"/>
        <v>0</v>
      </c>
      <c r="M114" s="185">
        <f t="shared" si="44"/>
        <v>0</v>
      </c>
      <c r="N114" s="236">
        <f t="shared" si="45"/>
        <v>0</v>
      </c>
      <c r="O114" s="185">
        <f t="shared" si="46"/>
        <v>0</v>
      </c>
      <c r="P114" s="179" t="e">
        <f t="shared" si="47"/>
        <v>#DIV/0!</v>
      </c>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15">
      <c r="A115" s="375"/>
      <c r="B115" s="376"/>
      <c r="C115" s="377"/>
      <c r="D115" s="181">
        <f t="shared" si="42"/>
        <v>0</v>
      </c>
      <c r="E115" s="185">
        <f t="shared" si="43"/>
        <v>0</v>
      </c>
      <c r="F115" s="186">
        <f t="shared" si="44"/>
        <v>0</v>
      </c>
      <c r="G115" s="187">
        <f t="shared" si="44"/>
        <v>0</v>
      </c>
      <c r="H115" s="187">
        <f t="shared" si="44"/>
        <v>0</v>
      </c>
      <c r="I115" s="187">
        <f t="shared" si="44"/>
        <v>0</v>
      </c>
      <c r="J115" s="187">
        <f t="shared" si="44"/>
        <v>0</v>
      </c>
      <c r="K115" s="187">
        <f t="shared" si="44"/>
        <v>0</v>
      </c>
      <c r="L115" s="187">
        <f t="shared" si="44"/>
        <v>0</v>
      </c>
      <c r="M115" s="185">
        <f t="shared" si="44"/>
        <v>0</v>
      </c>
      <c r="N115" s="236">
        <f t="shared" si="45"/>
        <v>0</v>
      </c>
      <c r="O115" s="185">
        <f t="shared" si="46"/>
        <v>0</v>
      </c>
      <c r="P115" s="179" t="e">
        <f t="shared" si="47"/>
        <v>#DIV/0!</v>
      </c>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15">
      <c r="A116" s="375"/>
      <c r="B116" s="376"/>
      <c r="C116" s="377"/>
      <c r="D116" s="181">
        <f t="shared" si="42"/>
        <v>0</v>
      </c>
      <c r="E116" s="185">
        <f t="shared" si="43"/>
        <v>0</v>
      </c>
      <c r="F116" s="186">
        <f t="shared" si="44"/>
        <v>0</v>
      </c>
      <c r="G116" s="187">
        <f t="shared" si="44"/>
        <v>0</v>
      </c>
      <c r="H116" s="187">
        <f t="shared" si="44"/>
        <v>0</v>
      </c>
      <c r="I116" s="187">
        <f t="shared" si="44"/>
        <v>0</v>
      </c>
      <c r="J116" s="187">
        <f t="shared" si="44"/>
        <v>0</v>
      </c>
      <c r="K116" s="187">
        <f t="shared" si="44"/>
        <v>0</v>
      </c>
      <c r="L116" s="187">
        <f t="shared" si="44"/>
        <v>0</v>
      </c>
      <c r="M116" s="185">
        <f t="shared" si="44"/>
        <v>0</v>
      </c>
      <c r="N116" s="236">
        <f t="shared" si="45"/>
        <v>0</v>
      </c>
      <c r="O116" s="185">
        <f t="shared" si="46"/>
        <v>0</v>
      </c>
      <c r="P116" s="179" t="e">
        <f t="shared" si="47"/>
        <v>#DIV/0!</v>
      </c>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ht="15">
      <c r="A117" s="375"/>
      <c r="B117" s="376"/>
      <c r="C117" s="377"/>
      <c r="D117" s="181">
        <f t="shared" si="42"/>
        <v>0</v>
      </c>
      <c r="E117" s="185">
        <f t="shared" si="43"/>
        <v>0</v>
      </c>
      <c r="F117" s="186">
        <f t="shared" si="44"/>
        <v>0</v>
      </c>
      <c r="G117" s="187">
        <f t="shared" si="44"/>
        <v>0</v>
      </c>
      <c r="H117" s="187">
        <f t="shared" si="44"/>
        <v>0</v>
      </c>
      <c r="I117" s="187">
        <f t="shared" si="44"/>
        <v>0</v>
      </c>
      <c r="J117" s="187">
        <f t="shared" si="44"/>
        <v>0</v>
      </c>
      <c r="K117" s="187">
        <f t="shared" si="44"/>
        <v>0</v>
      </c>
      <c r="L117" s="187">
        <f t="shared" si="44"/>
        <v>0</v>
      </c>
      <c r="M117" s="185">
        <f t="shared" si="44"/>
        <v>0</v>
      </c>
      <c r="N117" s="236">
        <f t="shared" si="45"/>
        <v>0</v>
      </c>
      <c r="O117" s="185">
        <f t="shared" si="46"/>
        <v>0</v>
      </c>
      <c r="P117" s="179" t="e">
        <f t="shared" si="47"/>
        <v>#DIV/0!</v>
      </c>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ht="15">
      <c r="A118" s="375"/>
      <c r="B118" s="376"/>
      <c r="C118" s="377"/>
      <c r="D118" s="181">
        <f t="shared" si="42"/>
        <v>0</v>
      </c>
      <c r="E118" s="185">
        <f t="shared" si="43"/>
        <v>0</v>
      </c>
      <c r="F118" s="186">
        <f t="shared" si="44"/>
        <v>0</v>
      </c>
      <c r="G118" s="187">
        <f t="shared" si="44"/>
        <v>0</v>
      </c>
      <c r="H118" s="187">
        <f t="shared" si="44"/>
        <v>0</v>
      </c>
      <c r="I118" s="187">
        <f t="shared" si="44"/>
        <v>0</v>
      </c>
      <c r="J118" s="187">
        <f t="shared" si="44"/>
        <v>0</v>
      </c>
      <c r="K118" s="187">
        <f t="shared" si="44"/>
        <v>0</v>
      </c>
      <c r="L118" s="187">
        <f t="shared" si="44"/>
        <v>0</v>
      </c>
      <c r="M118" s="185">
        <f t="shared" si="44"/>
        <v>0</v>
      </c>
      <c r="N118" s="236">
        <f t="shared" si="45"/>
        <v>0</v>
      </c>
      <c r="O118" s="185">
        <f t="shared" si="46"/>
        <v>0</v>
      </c>
      <c r="P118" s="179" t="e">
        <f t="shared" si="47"/>
        <v>#DIV/0!</v>
      </c>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ht="15">
      <c r="A119" s="375"/>
      <c r="B119" s="376"/>
      <c r="C119" s="377"/>
      <c r="D119" s="181">
        <f t="shared" si="42"/>
        <v>0</v>
      </c>
      <c r="E119" s="185">
        <f t="shared" si="43"/>
        <v>0</v>
      </c>
      <c r="F119" s="186">
        <f t="shared" si="44"/>
        <v>0</v>
      </c>
      <c r="G119" s="187">
        <f t="shared" si="44"/>
        <v>0</v>
      </c>
      <c r="H119" s="187">
        <f t="shared" si="44"/>
        <v>0</v>
      </c>
      <c r="I119" s="187">
        <f t="shared" si="44"/>
        <v>0</v>
      </c>
      <c r="J119" s="187">
        <f t="shared" si="44"/>
        <v>0</v>
      </c>
      <c r="K119" s="187">
        <f t="shared" si="44"/>
        <v>0</v>
      </c>
      <c r="L119" s="187">
        <f t="shared" si="44"/>
        <v>0</v>
      </c>
      <c r="M119" s="185">
        <f t="shared" si="44"/>
        <v>0</v>
      </c>
      <c r="N119" s="236">
        <f t="shared" si="45"/>
        <v>0</v>
      </c>
      <c r="O119" s="185">
        <f t="shared" si="46"/>
        <v>0</v>
      </c>
      <c r="P119" s="179" t="e">
        <f t="shared" si="47"/>
        <v>#DIV/0!</v>
      </c>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ht="16" thickBot="1">
      <c r="A120" s="378"/>
      <c r="B120" s="379"/>
      <c r="C120" s="380"/>
      <c r="D120" s="188">
        <f t="shared" si="42"/>
        <v>0</v>
      </c>
      <c r="E120" s="189">
        <f t="shared" si="43"/>
        <v>0</v>
      </c>
      <c r="F120" s="190">
        <f t="shared" si="44"/>
        <v>0</v>
      </c>
      <c r="G120" s="191">
        <f t="shared" si="44"/>
        <v>0</v>
      </c>
      <c r="H120" s="191">
        <f t="shared" si="44"/>
        <v>0</v>
      </c>
      <c r="I120" s="191">
        <f t="shared" si="44"/>
        <v>0</v>
      </c>
      <c r="J120" s="191">
        <f t="shared" si="44"/>
        <v>0</v>
      </c>
      <c r="K120" s="191">
        <f t="shared" si="44"/>
        <v>0</v>
      </c>
      <c r="L120" s="191">
        <f t="shared" si="44"/>
        <v>0</v>
      </c>
      <c r="M120" s="189">
        <f t="shared" si="44"/>
        <v>0</v>
      </c>
      <c r="N120" s="237">
        <f t="shared" si="45"/>
        <v>0</v>
      </c>
      <c r="O120" s="189">
        <f t="shared" si="46"/>
        <v>0</v>
      </c>
      <c r="P120" s="180" t="e">
        <f t="shared" si="47"/>
        <v>#DIV/0!</v>
      </c>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c r="A121" s="3"/>
      <c r="B121" s="2"/>
      <c r="C121" s="2"/>
      <c r="D121"/>
    </row>
    <row r="140" spans="1:4" hidden="1"/>
    <row r="141" spans="1:4" hidden="1"/>
    <row r="142" spans="1:4" hidden="1">
      <c r="A142" s="2"/>
      <c r="B142" s="3"/>
      <c r="C142" s="2"/>
      <c r="D142"/>
    </row>
    <row r="143" spans="1:4" hidden="1"/>
    <row r="144" spans="1:4" hidden="1"/>
    <row r="145" hidden="1"/>
    <row r="146" hidden="1"/>
    <row r="147" hidden="1"/>
    <row r="148" hidden="1"/>
    <row r="149" hidden="1"/>
    <row r="150" hidden="1"/>
    <row r="151" hidden="1"/>
  </sheetData>
  <sheetProtection password="DA71" sheet="1" selectLockedCells="1"/>
  <mergeCells count="49">
    <mergeCell ref="E1:L1"/>
    <mergeCell ref="L3:O3"/>
    <mergeCell ref="A1:C1"/>
    <mergeCell ref="B13:C13"/>
    <mergeCell ref="E4:J7"/>
    <mergeCell ref="B4:C4"/>
    <mergeCell ref="B9:D9"/>
    <mergeCell ref="F13:H13"/>
    <mergeCell ref="F10:I12"/>
    <mergeCell ref="B10:C10"/>
    <mergeCell ref="H63:J63"/>
    <mergeCell ref="A63:C63"/>
    <mergeCell ref="A64:C64"/>
    <mergeCell ref="H48:J48"/>
    <mergeCell ref="H108:J108"/>
    <mergeCell ref="A108:C108"/>
    <mergeCell ref="A94:C94"/>
    <mergeCell ref="D95:D96"/>
    <mergeCell ref="E95:E96"/>
    <mergeCell ref="H78:J78"/>
    <mergeCell ref="A78:C78"/>
    <mergeCell ref="A109:C109"/>
    <mergeCell ref="D110:D111"/>
    <mergeCell ref="E110:E111"/>
    <mergeCell ref="H93:J93"/>
    <mergeCell ref="A93:C93"/>
    <mergeCell ref="A79:C79"/>
    <mergeCell ref="D80:D81"/>
    <mergeCell ref="E80:E81"/>
    <mergeCell ref="D65:D66"/>
    <mergeCell ref="E65:E66"/>
    <mergeCell ref="A48:C48"/>
    <mergeCell ref="A49:C49"/>
    <mergeCell ref="D50:D51"/>
    <mergeCell ref="E50:E51"/>
    <mergeCell ref="J11:J12"/>
    <mergeCell ref="B44:C44"/>
    <mergeCell ref="A6:A11"/>
    <mergeCell ref="A13:A26"/>
    <mergeCell ref="B6:C6"/>
    <mergeCell ref="B7:C7"/>
    <mergeCell ref="B8:D8"/>
    <mergeCell ref="B16:D16"/>
    <mergeCell ref="B15:D15"/>
    <mergeCell ref="B11:C11"/>
    <mergeCell ref="F27:G27"/>
    <mergeCell ref="B28:C28"/>
    <mergeCell ref="A32:A36"/>
    <mergeCell ref="B43:C43"/>
  </mergeCells>
  <phoneticPr fontId="8" type="noConversion"/>
  <printOptions horizontalCentered="1"/>
  <pageMargins left="0" right="0" top="0.5" bottom="0.5" header="0.5" footer="0.5"/>
  <pageSetup scale="55" orientation="landscape" horizontalDpi="300" verticalDpi="300"/>
  <headerFooter>
    <oddHeader>&amp;L&amp;G&amp;C&amp;"Arial,Bold"&amp;12RETAIL FINANCIAL FORECASTER TOOL</oddHeader>
    <oddFooter>&amp;L&amp;G&amp;CCopyright © 2015 Sellion Inc. All rights reserved.&amp;R&amp;P&amp;N</oddFooter>
  </headerFooter>
  <rowBreaks count="2" manualBreakCount="2">
    <brk id="46" max="16" man="1"/>
    <brk id="91" max="16" man="1"/>
  </rowBreaks>
  <drawing r:id="rId1"/>
  <legacyDrawingHF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0"/>
  <sheetViews>
    <sheetView zoomScale="60" zoomScaleNormal="60" zoomScalePageLayoutView="60" workbookViewId="0">
      <selection sqref="A1:C1"/>
    </sheetView>
  </sheetViews>
  <sheetFormatPr baseColWidth="10" defaultColWidth="8.83203125" defaultRowHeight="12" x14ac:dyDescent="0"/>
  <cols>
    <col min="1" max="1" width="8.1640625" customWidth="1"/>
    <col min="2" max="2" width="31.33203125" customWidth="1"/>
    <col min="3" max="3" width="11.5" style="33" customWidth="1"/>
    <col min="4" max="4" width="17" style="34" customWidth="1"/>
    <col min="5" max="5" width="18.5" customWidth="1"/>
    <col min="6" max="6" width="11.6640625" customWidth="1"/>
    <col min="7" max="7" width="12" customWidth="1"/>
    <col min="8" max="8" width="13" customWidth="1"/>
    <col min="9" max="9" width="10.83203125" customWidth="1"/>
    <col min="10" max="11" width="13" customWidth="1"/>
    <col min="12" max="12" width="12.6640625" customWidth="1"/>
    <col min="13" max="13" width="14" customWidth="1"/>
    <col min="14" max="14" width="17.83203125" customWidth="1"/>
    <col min="15" max="15" width="18" customWidth="1"/>
    <col min="16" max="16" width="7.6640625" customWidth="1"/>
    <col min="17" max="17" width="1.5" customWidth="1"/>
    <col min="18" max="18" width="11.1640625" customWidth="1"/>
    <col min="19" max="19" width="5.83203125" customWidth="1"/>
  </cols>
  <sheetData>
    <row r="1" spans="1:15" s="169" customFormat="1" ht="57" customHeight="1" thickBot="1">
      <c r="A1" s="494" t="str">
        <f>+'1'!A1:C1</f>
        <v>Your Company</v>
      </c>
      <c r="B1" s="495"/>
      <c r="C1" s="496"/>
      <c r="D1" s="167"/>
      <c r="E1" s="504" t="s">
        <v>173</v>
      </c>
      <c r="F1" s="491"/>
      <c r="G1" s="491"/>
      <c r="H1" s="491"/>
      <c r="I1" s="491"/>
      <c r="J1" s="491"/>
      <c r="K1" s="491"/>
      <c r="L1" s="492"/>
      <c r="M1" s="168"/>
      <c r="N1" s="168"/>
      <c r="O1" s="168"/>
    </row>
    <row r="2" spans="1:15" hidden="1"/>
    <row r="3" spans="1:15" ht="13" thickBot="1">
      <c r="C3" s="29"/>
      <c r="D3" s="29"/>
      <c r="E3" s="29"/>
      <c r="F3" s="29"/>
      <c r="G3" s="29"/>
      <c r="H3" s="29"/>
      <c r="I3" s="29"/>
      <c r="J3" s="29"/>
      <c r="K3" s="29"/>
      <c r="L3" s="493" t="s">
        <v>27</v>
      </c>
      <c r="M3" s="493"/>
      <c r="N3" s="493"/>
      <c r="O3" s="493"/>
    </row>
    <row r="4" spans="1:15" ht="21" customHeight="1" thickBot="1">
      <c r="A4" s="14" t="s">
        <v>17</v>
      </c>
      <c r="B4" s="467" t="s">
        <v>5</v>
      </c>
      <c r="C4" s="468"/>
      <c r="D4" s="351">
        <v>0</v>
      </c>
      <c r="E4" s="465" t="s">
        <v>41</v>
      </c>
      <c r="F4" s="465"/>
      <c r="G4" s="465"/>
      <c r="H4" s="465"/>
      <c r="I4" s="465"/>
      <c r="J4" s="465"/>
      <c r="K4" s="29"/>
      <c r="L4" s="29"/>
      <c r="M4" s="29"/>
    </row>
    <row r="5" spans="1:15" ht="12.75" customHeight="1" thickBot="1">
      <c r="E5" s="465"/>
      <c r="F5" s="465"/>
      <c r="G5" s="465"/>
      <c r="H5" s="465"/>
      <c r="I5" s="465"/>
      <c r="J5" s="465"/>
    </row>
    <row r="6" spans="1:15" ht="18.75" customHeight="1" thickBot="1">
      <c r="A6" s="422" t="s">
        <v>6</v>
      </c>
      <c r="B6" s="429" t="s">
        <v>29</v>
      </c>
      <c r="C6" s="430"/>
      <c r="D6" s="352">
        <v>0</v>
      </c>
      <c r="E6" s="465"/>
      <c r="F6" s="465"/>
      <c r="G6" s="465"/>
      <c r="H6" s="465"/>
      <c r="I6" s="465"/>
      <c r="J6" s="465"/>
      <c r="K6" s="9"/>
      <c r="M6" s="18" t="s">
        <v>22</v>
      </c>
      <c r="N6" s="19">
        <f>SUM(+D41*D4)/1000</f>
        <v>0</v>
      </c>
    </row>
    <row r="7" spans="1:15" ht="19.5" customHeight="1">
      <c r="A7" s="423"/>
      <c r="B7" s="429" t="s">
        <v>30</v>
      </c>
      <c r="C7" s="431"/>
      <c r="D7" s="171">
        <f>+D4*SUM(1-D6)</f>
        <v>0</v>
      </c>
      <c r="E7" s="465"/>
      <c r="F7" s="465"/>
      <c r="G7" s="465"/>
      <c r="H7" s="465"/>
      <c r="I7" s="465"/>
      <c r="J7" s="465"/>
      <c r="K7" s="9"/>
      <c r="M7" s="18" t="s">
        <v>23</v>
      </c>
      <c r="N7" s="20">
        <f>+D41/1000</f>
        <v>0</v>
      </c>
    </row>
    <row r="8" spans="1:15">
      <c r="A8" s="423"/>
      <c r="B8" s="432" t="s">
        <v>7</v>
      </c>
      <c r="C8" s="433"/>
      <c r="D8" s="434"/>
      <c r="K8" s="9"/>
      <c r="M8" s="18" t="s">
        <v>26</v>
      </c>
      <c r="N8" s="19">
        <f>+E41/1000</f>
        <v>0</v>
      </c>
    </row>
    <row r="9" spans="1:15" ht="18.75" customHeight="1" thickBot="1">
      <c r="A9" s="423"/>
      <c r="B9" s="469" t="s">
        <v>94</v>
      </c>
      <c r="C9" s="470"/>
      <c r="D9" s="471"/>
      <c r="K9" s="9"/>
      <c r="M9" s="18" t="s">
        <v>24</v>
      </c>
      <c r="N9" s="19">
        <f>+M41/1000</f>
        <v>0</v>
      </c>
    </row>
    <row r="10" spans="1:15" ht="19.75" customHeight="1" thickBot="1">
      <c r="A10" s="423"/>
      <c r="B10" s="484" t="s">
        <v>29</v>
      </c>
      <c r="C10" s="485"/>
      <c r="D10" s="353">
        <v>0</v>
      </c>
      <c r="F10" s="475" t="s">
        <v>84</v>
      </c>
      <c r="G10" s="476"/>
      <c r="H10" s="476"/>
      <c r="I10" s="477"/>
      <c r="J10" s="52"/>
      <c r="K10" s="9"/>
      <c r="M10" s="18" t="s">
        <v>25</v>
      </c>
      <c r="N10" s="19">
        <f>SUM(N41-M41)/1000</f>
        <v>0</v>
      </c>
    </row>
    <row r="11" spans="1:15" ht="19.75" customHeight="1" thickBot="1">
      <c r="A11" s="501"/>
      <c r="B11" s="486" t="s">
        <v>30</v>
      </c>
      <c r="C11" s="487"/>
      <c r="D11" s="170">
        <f>+D7*SUM(1-D10)</f>
        <v>0</v>
      </c>
      <c r="F11" s="478"/>
      <c r="G11" s="479"/>
      <c r="H11" s="479"/>
      <c r="I11" s="480"/>
      <c r="J11" s="488" t="s">
        <v>81</v>
      </c>
      <c r="K11" s="9"/>
      <c r="M11" s="18" t="s">
        <v>4</v>
      </c>
      <c r="N11" s="19">
        <f>+N8-N9-N10</f>
        <v>0</v>
      </c>
    </row>
    <row r="12" spans="1:15" ht="6.75" customHeight="1" thickBot="1">
      <c r="A12" s="21"/>
      <c r="B12" s="13"/>
      <c r="C12" s="35"/>
      <c r="D12" s="35"/>
      <c r="F12" s="481"/>
      <c r="G12" s="482"/>
      <c r="H12" s="482"/>
      <c r="I12" s="483"/>
      <c r="J12" s="488"/>
      <c r="K12" s="9"/>
      <c r="M12" s="18"/>
      <c r="N12" s="19"/>
    </row>
    <row r="13" spans="1:15" ht="21.75" customHeight="1" thickBot="1">
      <c r="A13" s="503" t="s">
        <v>31</v>
      </c>
      <c r="B13" s="441" t="s">
        <v>83</v>
      </c>
      <c r="C13" s="442"/>
      <c r="D13" s="351">
        <v>0</v>
      </c>
      <c r="F13" s="472" t="s">
        <v>34</v>
      </c>
      <c r="G13" s="473"/>
      <c r="H13" s="474"/>
      <c r="I13" s="382">
        <v>0</v>
      </c>
      <c r="J13" s="85" t="e">
        <f>1-(D13/I13)</f>
        <v>#DIV/0!</v>
      </c>
      <c r="K13" s="9"/>
    </row>
    <row r="14" spans="1:15">
      <c r="A14" s="503"/>
      <c r="B14" s="75" t="s">
        <v>53</v>
      </c>
      <c r="C14" s="354">
        <v>0.01</v>
      </c>
      <c r="D14" s="83">
        <f>+$D$11*C14</f>
        <v>0</v>
      </c>
      <c r="F14" s="80" t="str">
        <f>+B14</f>
        <v>terms</v>
      </c>
      <c r="G14" s="80"/>
      <c r="H14" s="81">
        <f>+C14</f>
        <v>0.01</v>
      </c>
      <c r="I14" s="84">
        <f>+$D$11*H14</f>
        <v>0</v>
      </c>
      <c r="J14" s="52"/>
      <c r="K14" s="9"/>
    </row>
    <row r="15" spans="1:15">
      <c r="A15" s="503"/>
      <c r="B15" s="438"/>
      <c r="C15" s="439"/>
      <c r="D15" s="440"/>
      <c r="F15" s="80"/>
      <c r="G15" s="80"/>
      <c r="H15" s="80"/>
      <c r="I15" s="80"/>
      <c r="K15" s="9"/>
      <c r="M15" s="18"/>
    </row>
    <row r="16" spans="1:15">
      <c r="A16" s="503"/>
      <c r="B16" s="435" t="s">
        <v>36</v>
      </c>
      <c r="C16" s="436"/>
      <c r="D16" s="437"/>
      <c r="F16" s="80"/>
      <c r="G16" s="80"/>
      <c r="H16" s="80"/>
      <c r="I16" s="80"/>
      <c r="K16" s="9"/>
    </row>
    <row r="17" spans="1:16">
      <c r="A17" s="503"/>
      <c r="B17" s="75" t="s">
        <v>42</v>
      </c>
      <c r="C17" s="355">
        <v>0.02</v>
      </c>
      <c r="D17" s="77">
        <f t="shared" ref="D17:D22" si="0">+$D$11*C17</f>
        <v>0</v>
      </c>
      <c r="F17" s="80" t="str">
        <f t="shared" ref="F17:F22" si="1">+B17</f>
        <v>G&amp;A  (damages included)</v>
      </c>
      <c r="G17" s="82"/>
      <c r="H17" s="76">
        <f t="shared" ref="H17:H22" si="2">+C17</f>
        <v>0.02</v>
      </c>
      <c r="I17" s="84">
        <f t="shared" ref="I17:I22" si="3">+$D$11*C17</f>
        <v>0</v>
      </c>
      <c r="K17" s="9"/>
    </row>
    <row r="18" spans="1:16">
      <c r="A18" s="503"/>
      <c r="B18" s="75" t="s">
        <v>38</v>
      </c>
      <c r="C18" s="355">
        <v>0.12</v>
      </c>
      <c r="D18" s="77">
        <f t="shared" si="0"/>
        <v>0</v>
      </c>
      <c r="F18" s="80" t="str">
        <f t="shared" si="1"/>
        <v>Distribution &amp; Warehousing</v>
      </c>
      <c r="G18" s="82"/>
      <c r="H18" s="76">
        <f t="shared" si="2"/>
        <v>0.12</v>
      </c>
      <c r="I18" s="84">
        <f t="shared" si="3"/>
        <v>0</v>
      </c>
      <c r="K18" s="9"/>
    </row>
    <row r="19" spans="1:16">
      <c r="A19" s="503"/>
      <c r="B19" s="75" t="s">
        <v>54</v>
      </c>
      <c r="C19" s="355">
        <v>0.05</v>
      </c>
      <c r="D19" s="77">
        <f t="shared" si="0"/>
        <v>0</v>
      </c>
      <c r="F19" s="80" t="str">
        <f t="shared" si="1"/>
        <v>Marketing (retailer)</v>
      </c>
      <c r="G19" s="82"/>
      <c r="H19" s="76">
        <f t="shared" si="2"/>
        <v>0.05</v>
      </c>
      <c r="I19" s="84">
        <f t="shared" si="3"/>
        <v>0</v>
      </c>
      <c r="K19" s="9"/>
    </row>
    <row r="20" spans="1:16">
      <c r="A20" s="503"/>
      <c r="B20" s="75" t="s">
        <v>43</v>
      </c>
      <c r="C20" s="355">
        <v>0</v>
      </c>
      <c r="D20" s="77">
        <f t="shared" si="0"/>
        <v>0</v>
      </c>
      <c r="F20" s="80" t="str">
        <f t="shared" si="1"/>
        <v>Marketing (consumer)</v>
      </c>
      <c r="G20" s="82"/>
      <c r="H20" s="76">
        <f t="shared" si="2"/>
        <v>0</v>
      </c>
      <c r="I20" s="84">
        <f t="shared" si="3"/>
        <v>0</v>
      </c>
      <c r="K20" s="9"/>
    </row>
    <row r="21" spans="1:16">
      <c r="A21" s="503"/>
      <c r="B21" s="75" t="s">
        <v>33</v>
      </c>
      <c r="C21" s="355">
        <v>0.08</v>
      </c>
      <c r="D21" s="77">
        <f t="shared" si="0"/>
        <v>0</v>
      </c>
      <c r="F21" s="80" t="str">
        <f t="shared" si="1"/>
        <v>Sales Commission</v>
      </c>
      <c r="G21" s="82"/>
      <c r="H21" s="76">
        <f t="shared" si="2"/>
        <v>0.08</v>
      </c>
      <c r="I21" s="84">
        <f t="shared" si="3"/>
        <v>0</v>
      </c>
      <c r="K21" s="9"/>
    </row>
    <row r="22" spans="1:16">
      <c r="A22" s="503"/>
      <c r="B22" s="78" t="s">
        <v>86</v>
      </c>
      <c r="C22" s="355">
        <v>0</v>
      </c>
      <c r="D22" s="79">
        <f t="shared" si="0"/>
        <v>0</v>
      </c>
      <c r="F22" s="80" t="str">
        <f t="shared" si="1"/>
        <v>Other</v>
      </c>
      <c r="G22" s="82"/>
      <c r="H22" s="76">
        <f t="shared" si="2"/>
        <v>0</v>
      </c>
      <c r="I22" s="84">
        <f t="shared" si="3"/>
        <v>0</v>
      </c>
      <c r="K22" s="9"/>
    </row>
    <row r="23" spans="1:16">
      <c r="A23" s="503"/>
      <c r="B23" s="62"/>
      <c r="C23" s="36"/>
      <c r="D23" s="59"/>
      <c r="F23" s="80"/>
      <c r="G23" s="82"/>
      <c r="H23" s="76"/>
      <c r="I23" s="37"/>
      <c r="K23" s="9"/>
    </row>
    <row r="24" spans="1:16">
      <c r="A24" s="503"/>
      <c r="B24" s="16" t="s">
        <v>3</v>
      </c>
      <c r="C24" s="36" t="e">
        <f>+D24/D11</f>
        <v>#DIV/0!</v>
      </c>
      <c r="D24" s="59">
        <f>SUM(D13:D22)</f>
        <v>0</v>
      </c>
      <c r="F24" s="6"/>
      <c r="G24" s="7" t="s">
        <v>3</v>
      </c>
      <c r="H24" s="36" t="e">
        <f>+I24/D11</f>
        <v>#DIV/0!</v>
      </c>
      <c r="I24" s="37">
        <f>SUM(I13:I22)</f>
        <v>0</v>
      </c>
      <c r="K24" s="9"/>
    </row>
    <row r="25" spans="1:16">
      <c r="A25" s="503"/>
      <c r="B25" s="62"/>
      <c r="C25" s="36"/>
      <c r="D25" s="59"/>
      <c r="F25" s="6"/>
      <c r="G25" s="7"/>
      <c r="H25" s="36"/>
      <c r="I25" s="37"/>
      <c r="K25" s="9"/>
    </row>
    <row r="26" spans="1:16" ht="13" thickBot="1">
      <c r="A26" s="503"/>
      <c r="B26" s="17" t="s">
        <v>4</v>
      </c>
      <c r="C26" s="60" t="e">
        <f>+D26/D11</f>
        <v>#DIV/0!</v>
      </c>
      <c r="D26" s="61">
        <f>+D11-D24</f>
        <v>0</v>
      </c>
      <c r="F26" s="24"/>
      <c r="G26" s="25" t="s">
        <v>4</v>
      </c>
      <c r="H26" s="38" t="e">
        <f>+I26/D11</f>
        <v>#DIV/0!</v>
      </c>
      <c r="I26" s="39">
        <f>+D11-I24</f>
        <v>0</v>
      </c>
      <c r="K26" s="13"/>
    </row>
    <row r="27" spans="1:16" ht="22.5" customHeight="1" thickBot="1">
      <c r="A27" s="22"/>
      <c r="B27" s="23"/>
      <c r="C27" s="40"/>
      <c r="D27" s="41"/>
      <c r="F27" s="443" t="s">
        <v>35</v>
      </c>
      <c r="G27" s="444"/>
      <c r="H27" s="26" t="e">
        <f>IF(H26&lt;=5%,"NO","YES")</f>
        <v>#DIV/0!</v>
      </c>
      <c r="I27" s="27" t="str">
        <f>IF(I26&lt;=0.1,"NO","YES")</f>
        <v>NO</v>
      </c>
      <c r="J27" s="86" t="s">
        <v>80</v>
      </c>
      <c r="K27" s="13"/>
    </row>
    <row r="28" spans="1:16" ht="22" thickBot="1">
      <c r="A28" s="22"/>
      <c r="B28" s="445" t="s">
        <v>28</v>
      </c>
      <c r="C28" s="446"/>
      <c r="D28" s="357">
        <v>0</v>
      </c>
      <c r="E28" t="s">
        <v>40</v>
      </c>
      <c r="K28" s="13"/>
    </row>
    <row r="29" spans="1:16" ht="22.5" customHeight="1" thickBot="1">
      <c r="B29" s="300" t="s">
        <v>96</v>
      </c>
      <c r="C29" s="358">
        <v>0</v>
      </c>
      <c r="D29" s="301" t="s">
        <v>97</v>
      </c>
      <c r="E29" s="359">
        <v>0</v>
      </c>
    </row>
    <row r="30" spans="1:16" ht="68.25" customHeight="1" thickBot="1">
      <c r="A30" s="14" t="s">
        <v>18</v>
      </c>
      <c r="B30" s="162" t="s">
        <v>39</v>
      </c>
      <c r="C30" s="163" t="s">
        <v>2</v>
      </c>
      <c r="D30" s="157" t="s">
        <v>13</v>
      </c>
      <c r="E30" s="164" t="s">
        <v>14</v>
      </c>
      <c r="F30" s="121" t="str">
        <f>+B$14</f>
        <v>terms</v>
      </c>
      <c r="G30" s="121" t="str">
        <f>+B$17</f>
        <v>G&amp;A  (damages included)</v>
      </c>
      <c r="H30" s="121" t="str">
        <f>+B$18</f>
        <v>Distribution &amp; Warehousing</v>
      </c>
      <c r="I30" s="121" t="str">
        <f>+B$19</f>
        <v>Marketing (retailer)</v>
      </c>
      <c r="J30" s="121" t="str">
        <f>+B$20</f>
        <v>Marketing (consumer)</v>
      </c>
      <c r="K30" s="121" t="str">
        <f>+B$21</f>
        <v>Sales Commission</v>
      </c>
      <c r="L30" s="121" t="str">
        <f>+B$22</f>
        <v>Other</v>
      </c>
      <c r="M30" s="121" t="str">
        <f>+B$13</f>
        <v xml:space="preserve">Base MFR Cost/Unit </v>
      </c>
      <c r="N30" s="165" t="str">
        <f>+B$24</f>
        <v>Total Cost of Goods</v>
      </c>
      <c r="O30" s="160" t="s">
        <v>72</v>
      </c>
      <c r="P30" s="161" t="s">
        <v>12</v>
      </c>
    </row>
    <row r="31" spans="1:16" ht="13" thickBot="1">
      <c r="A31" s="68"/>
      <c r="B31" s="330" t="s">
        <v>101</v>
      </c>
      <c r="C31" s="95"/>
      <c r="D31" s="96"/>
      <c r="E31" s="97"/>
      <c r="F31" s="97"/>
      <c r="G31" s="97"/>
      <c r="H31" s="97"/>
      <c r="I31" s="97"/>
      <c r="J31" s="97"/>
      <c r="K31" s="97"/>
      <c r="L31" s="98"/>
      <c r="M31" s="97"/>
      <c r="N31" s="178"/>
      <c r="O31" s="99"/>
      <c r="P31" s="100"/>
    </row>
    <row r="32" spans="1:16" ht="28" customHeight="1">
      <c r="A32" s="451" t="s">
        <v>32</v>
      </c>
      <c r="B32" s="360" t="s">
        <v>88</v>
      </c>
      <c r="C32" s="328">
        <f>+C51</f>
        <v>0</v>
      </c>
      <c r="D32" s="207">
        <f>+D50</f>
        <v>0</v>
      </c>
      <c r="E32" s="207">
        <f>+E50</f>
        <v>0</v>
      </c>
      <c r="F32" s="208">
        <f>+F51</f>
        <v>0</v>
      </c>
      <c r="G32" s="208">
        <f t="shared" ref="G32:M32" si="4">+G51</f>
        <v>0</v>
      </c>
      <c r="H32" s="208">
        <f t="shared" si="4"/>
        <v>0</v>
      </c>
      <c r="I32" s="208">
        <f t="shared" si="4"/>
        <v>0</v>
      </c>
      <c r="J32" s="208">
        <f t="shared" si="4"/>
        <v>0</v>
      </c>
      <c r="K32" s="208">
        <f t="shared" si="4"/>
        <v>0</v>
      </c>
      <c r="L32" s="208">
        <f t="shared" si="4"/>
        <v>0</v>
      </c>
      <c r="M32" s="209">
        <f t="shared" si="4"/>
        <v>0</v>
      </c>
      <c r="N32" s="235">
        <f>SUM(F32:M32)</f>
        <v>0</v>
      </c>
      <c r="O32" s="210">
        <f>+E32-N32</f>
        <v>0</v>
      </c>
      <c r="P32" s="211" t="e">
        <f>+O32/E32</f>
        <v>#DIV/0!</v>
      </c>
    </row>
    <row r="33" spans="1:16" ht="28.5" customHeight="1">
      <c r="A33" s="452"/>
      <c r="B33" s="361" t="s">
        <v>89</v>
      </c>
      <c r="C33" s="329">
        <f>+C66</f>
        <v>0</v>
      </c>
      <c r="D33" s="212">
        <f>+D65</f>
        <v>0</v>
      </c>
      <c r="E33" s="212">
        <f>+E65</f>
        <v>0</v>
      </c>
      <c r="F33" s="213">
        <f>+F66</f>
        <v>0</v>
      </c>
      <c r="G33" s="213">
        <f t="shared" ref="G33:M33" si="5">+G66</f>
        <v>0</v>
      </c>
      <c r="H33" s="213">
        <f t="shared" si="5"/>
        <v>0</v>
      </c>
      <c r="I33" s="213">
        <f t="shared" si="5"/>
        <v>0</v>
      </c>
      <c r="J33" s="213">
        <f t="shared" si="5"/>
        <v>0</v>
      </c>
      <c r="K33" s="213">
        <f t="shared" si="5"/>
        <v>0</v>
      </c>
      <c r="L33" s="213">
        <f t="shared" si="5"/>
        <v>0</v>
      </c>
      <c r="M33" s="214">
        <f t="shared" si="5"/>
        <v>0</v>
      </c>
      <c r="N33" s="236">
        <f>SUM(F33:M33)</f>
        <v>0</v>
      </c>
      <c r="O33" s="215">
        <f>+E33-N33</f>
        <v>0</v>
      </c>
      <c r="P33" s="179" t="e">
        <f>+O33/E33</f>
        <v>#DIV/0!</v>
      </c>
    </row>
    <row r="34" spans="1:16" ht="28.5" customHeight="1">
      <c r="A34" s="452"/>
      <c r="B34" s="361" t="s">
        <v>90</v>
      </c>
      <c r="C34" s="329">
        <f>+C81</f>
        <v>0</v>
      </c>
      <c r="D34" s="212">
        <f>+D80</f>
        <v>0</v>
      </c>
      <c r="E34" s="212">
        <f>+E80</f>
        <v>0</v>
      </c>
      <c r="F34" s="213">
        <f>+F81</f>
        <v>0</v>
      </c>
      <c r="G34" s="213">
        <f t="shared" ref="G34:M34" si="6">+G81</f>
        <v>0</v>
      </c>
      <c r="H34" s="213">
        <f t="shared" si="6"/>
        <v>0</v>
      </c>
      <c r="I34" s="213">
        <f t="shared" si="6"/>
        <v>0</v>
      </c>
      <c r="J34" s="213">
        <f t="shared" si="6"/>
        <v>0</v>
      </c>
      <c r="K34" s="213">
        <f t="shared" si="6"/>
        <v>0</v>
      </c>
      <c r="L34" s="213">
        <f t="shared" si="6"/>
        <v>0</v>
      </c>
      <c r="M34" s="214">
        <f t="shared" si="6"/>
        <v>0</v>
      </c>
      <c r="N34" s="236">
        <f>SUM(F34:M34)</f>
        <v>0</v>
      </c>
      <c r="O34" s="215">
        <f>+E34-N34</f>
        <v>0</v>
      </c>
      <c r="P34" s="179" t="e">
        <f>+O34/E34</f>
        <v>#DIV/0!</v>
      </c>
    </row>
    <row r="35" spans="1:16" ht="28.5" customHeight="1">
      <c r="A35" s="452"/>
      <c r="B35" s="361" t="s">
        <v>73</v>
      </c>
      <c r="C35" s="329">
        <f>+C96</f>
        <v>0</v>
      </c>
      <c r="D35" s="212">
        <f>+D95</f>
        <v>0</v>
      </c>
      <c r="E35" s="212">
        <f>+E95</f>
        <v>0</v>
      </c>
      <c r="F35" s="213">
        <f>+F96</f>
        <v>0</v>
      </c>
      <c r="G35" s="213">
        <f t="shared" ref="G35:M35" si="7">+G96</f>
        <v>0</v>
      </c>
      <c r="H35" s="213">
        <f t="shared" si="7"/>
        <v>0</v>
      </c>
      <c r="I35" s="213">
        <f t="shared" si="7"/>
        <v>0</v>
      </c>
      <c r="J35" s="213">
        <f t="shared" si="7"/>
        <v>0</v>
      </c>
      <c r="K35" s="213">
        <f t="shared" si="7"/>
        <v>0</v>
      </c>
      <c r="L35" s="213">
        <f t="shared" si="7"/>
        <v>0</v>
      </c>
      <c r="M35" s="213">
        <f t="shared" si="7"/>
        <v>0</v>
      </c>
      <c r="N35" s="236">
        <f>SUM(F35:M35)</f>
        <v>0</v>
      </c>
      <c r="O35" s="215">
        <f>+E35-N35</f>
        <v>0</v>
      </c>
      <c r="P35" s="179" t="e">
        <f>+O35/E35</f>
        <v>#DIV/0!</v>
      </c>
    </row>
    <row r="36" spans="1:16" ht="28.5" customHeight="1" thickBot="1">
      <c r="A36" s="453"/>
      <c r="B36" s="362" t="s">
        <v>91</v>
      </c>
      <c r="C36" s="329">
        <f>+C111</f>
        <v>0</v>
      </c>
      <c r="D36" s="212">
        <f>+D110</f>
        <v>0</v>
      </c>
      <c r="E36" s="212">
        <f>+E110</f>
        <v>0</v>
      </c>
      <c r="F36" s="213">
        <f>+F111</f>
        <v>0</v>
      </c>
      <c r="G36" s="213">
        <f t="shared" ref="G36:M36" si="8">+G111</f>
        <v>0</v>
      </c>
      <c r="H36" s="213">
        <f t="shared" si="8"/>
        <v>0</v>
      </c>
      <c r="I36" s="213">
        <f t="shared" si="8"/>
        <v>0</v>
      </c>
      <c r="J36" s="213">
        <f t="shared" si="8"/>
        <v>0</v>
      </c>
      <c r="K36" s="213">
        <f t="shared" si="8"/>
        <v>0</v>
      </c>
      <c r="L36" s="213">
        <f t="shared" si="8"/>
        <v>0</v>
      </c>
      <c r="M36" s="213">
        <f t="shared" si="8"/>
        <v>0</v>
      </c>
      <c r="N36" s="237">
        <f>SUM(F36:M36)</f>
        <v>0</v>
      </c>
      <c r="O36" s="215">
        <f>+E36-N36</f>
        <v>0</v>
      </c>
      <c r="P36" s="179" t="e">
        <f>+O36/E36</f>
        <v>#DIV/0!</v>
      </c>
    </row>
    <row r="37" spans="1:16" ht="14" hidden="1" thickBot="1">
      <c r="B37" s="71"/>
      <c r="C37" s="216"/>
      <c r="D37" s="216"/>
      <c r="E37" s="217"/>
      <c r="F37" s="217"/>
      <c r="G37" s="217"/>
      <c r="H37" s="217"/>
      <c r="I37" s="217"/>
      <c r="J37" s="217"/>
      <c r="K37" s="217"/>
      <c r="L37" s="218"/>
      <c r="M37" s="217"/>
      <c r="N37" s="238"/>
      <c r="O37" s="184"/>
      <c r="P37" s="194"/>
    </row>
    <row r="38" spans="1:16" ht="14" hidden="1" thickBot="1">
      <c r="B38" s="7"/>
      <c r="C38" s="212"/>
      <c r="D38" s="212"/>
      <c r="E38" s="213"/>
      <c r="F38" s="213"/>
      <c r="G38" s="213"/>
      <c r="H38" s="213"/>
      <c r="I38" s="213"/>
      <c r="J38" s="213"/>
      <c r="K38" s="213"/>
      <c r="L38" s="219"/>
      <c r="M38" s="213"/>
      <c r="N38" s="239"/>
      <c r="O38" s="187"/>
      <c r="P38" s="179"/>
    </row>
    <row r="39" spans="1:16" ht="14" hidden="1" thickBot="1">
      <c r="B39" s="7"/>
      <c r="C39" s="212"/>
      <c r="D39" s="212"/>
      <c r="E39" s="213"/>
      <c r="F39" s="213"/>
      <c r="G39" s="213"/>
      <c r="H39" s="213"/>
      <c r="I39" s="213"/>
      <c r="J39" s="213"/>
      <c r="K39" s="213"/>
      <c r="L39" s="219"/>
      <c r="M39" s="213"/>
      <c r="N39" s="239"/>
      <c r="O39" s="187"/>
      <c r="P39" s="179"/>
    </row>
    <row r="40" spans="1:16" ht="14" hidden="1" thickBot="1">
      <c r="B40" s="25"/>
      <c r="C40" s="220"/>
      <c r="D40" s="220"/>
      <c r="E40" s="221"/>
      <c r="F40" s="221"/>
      <c r="G40" s="221"/>
      <c r="H40" s="221"/>
      <c r="I40" s="221"/>
      <c r="J40" s="221"/>
      <c r="K40" s="221"/>
      <c r="L40" s="222"/>
      <c r="M40" s="221"/>
      <c r="N40" s="240"/>
      <c r="O40" s="223"/>
      <c r="P40" s="224"/>
    </row>
    <row r="41" spans="1:16" ht="26.25" customHeight="1" thickBot="1">
      <c r="B41" s="69" t="s">
        <v>15</v>
      </c>
      <c r="C41" s="225">
        <f t="shared" ref="C41:M41" si="9">SUM(C31:C35)</f>
        <v>0</v>
      </c>
      <c r="D41" s="225">
        <f t="shared" si="9"/>
        <v>0</v>
      </c>
      <c r="E41" s="226">
        <f t="shared" si="9"/>
        <v>0</v>
      </c>
      <c r="F41" s="226">
        <f t="shared" si="9"/>
        <v>0</v>
      </c>
      <c r="G41" s="226">
        <f t="shared" si="9"/>
        <v>0</v>
      </c>
      <c r="H41" s="226">
        <f t="shared" si="9"/>
        <v>0</v>
      </c>
      <c r="I41" s="226">
        <f t="shared" si="9"/>
        <v>0</v>
      </c>
      <c r="J41" s="226">
        <f t="shared" si="9"/>
        <v>0</v>
      </c>
      <c r="K41" s="226">
        <f t="shared" si="9"/>
        <v>0</v>
      </c>
      <c r="L41" s="227">
        <f t="shared" si="9"/>
        <v>0</v>
      </c>
      <c r="M41" s="226">
        <f t="shared" si="9"/>
        <v>0</v>
      </c>
      <c r="N41" s="241">
        <f>SUM(F41:M41)</f>
        <v>0</v>
      </c>
      <c r="O41" s="228">
        <f>+E41-N41</f>
        <v>0</v>
      </c>
      <c r="P41" s="229" t="e">
        <f>+O41/E41</f>
        <v>#DIV/0!</v>
      </c>
    </row>
    <row r="42" spans="1:16" ht="13" thickBot="1">
      <c r="B42" s="303" t="s">
        <v>99</v>
      </c>
      <c r="C42" s="304" t="s">
        <v>98</v>
      </c>
      <c r="D42" s="153" t="e">
        <f>+D41/C29</f>
        <v>#DIV/0!</v>
      </c>
      <c r="E42" s="152"/>
      <c r="F42" s="152" t="s">
        <v>44</v>
      </c>
      <c r="G42" s="153" t="e">
        <f>+D42*E29</f>
        <v>#DIV/0!</v>
      </c>
      <c r="H42" s="152" t="s">
        <v>45</v>
      </c>
      <c r="I42" s="400">
        <v>0.25</v>
      </c>
      <c r="J42" s="152" t="s">
        <v>46</v>
      </c>
      <c r="K42" s="152" t="e">
        <f>+G42*I42</f>
        <v>#DIV/0!</v>
      </c>
      <c r="L42" s="152"/>
      <c r="M42" s="152"/>
      <c r="N42" s="302"/>
      <c r="O42" s="305"/>
      <c r="P42" s="306"/>
    </row>
    <row r="43" spans="1:16" ht="30" customHeight="1">
      <c r="B43" s="454" t="s">
        <v>20</v>
      </c>
      <c r="C43" s="455"/>
      <c r="D43" s="207">
        <f t="shared" ref="D43:O43" si="10">+D41/12</f>
        <v>0</v>
      </c>
      <c r="E43" s="207">
        <f t="shared" si="10"/>
        <v>0</v>
      </c>
      <c r="F43" s="207">
        <f t="shared" si="10"/>
        <v>0</v>
      </c>
      <c r="G43" s="207">
        <f t="shared" si="10"/>
        <v>0</v>
      </c>
      <c r="H43" s="207">
        <f t="shared" si="10"/>
        <v>0</v>
      </c>
      <c r="I43" s="207">
        <f t="shared" si="10"/>
        <v>0</v>
      </c>
      <c r="J43" s="207">
        <f t="shared" si="10"/>
        <v>0</v>
      </c>
      <c r="K43" s="207">
        <f t="shared" si="10"/>
        <v>0</v>
      </c>
      <c r="L43" s="207">
        <f t="shared" si="10"/>
        <v>0</v>
      </c>
      <c r="M43" s="207">
        <f t="shared" si="10"/>
        <v>0</v>
      </c>
      <c r="N43" s="230">
        <f t="shared" si="10"/>
        <v>0</v>
      </c>
      <c r="O43" s="231">
        <f t="shared" si="10"/>
        <v>0</v>
      </c>
      <c r="P43" s="35"/>
    </row>
    <row r="44" spans="1:16" ht="30" customHeight="1" thickBot="1">
      <c r="B44" s="454" t="s">
        <v>21</v>
      </c>
      <c r="C44" s="455"/>
      <c r="D44" s="232">
        <f t="shared" ref="D44:O44" si="11">+D41/52</f>
        <v>0</v>
      </c>
      <c r="E44" s="232">
        <f t="shared" si="11"/>
        <v>0</v>
      </c>
      <c r="F44" s="232">
        <f t="shared" si="11"/>
        <v>0</v>
      </c>
      <c r="G44" s="232">
        <f t="shared" si="11"/>
        <v>0</v>
      </c>
      <c r="H44" s="232">
        <f t="shared" si="11"/>
        <v>0</v>
      </c>
      <c r="I44" s="232">
        <f t="shared" si="11"/>
        <v>0</v>
      </c>
      <c r="J44" s="232">
        <f t="shared" si="11"/>
        <v>0</v>
      </c>
      <c r="K44" s="232">
        <f t="shared" si="11"/>
        <v>0</v>
      </c>
      <c r="L44" s="232">
        <f t="shared" si="11"/>
        <v>0</v>
      </c>
      <c r="M44" s="232">
        <f t="shared" si="11"/>
        <v>0</v>
      </c>
      <c r="N44" s="233">
        <f t="shared" si="11"/>
        <v>0</v>
      </c>
      <c r="O44" s="234">
        <f t="shared" si="11"/>
        <v>0</v>
      </c>
      <c r="P44" s="35"/>
    </row>
    <row r="45" spans="1:16">
      <c r="D45" s="33"/>
      <c r="E45" s="34"/>
    </row>
    <row r="46" spans="1:16">
      <c r="B46" t="s">
        <v>16</v>
      </c>
    </row>
    <row r="47" spans="1:16" ht="13" thickBot="1"/>
    <row r="48" spans="1:16" ht="19" thickBot="1">
      <c r="A48" s="464"/>
      <c r="B48" s="464"/>
      <c r="C48" s="464"/>
      <c r="D48" s="87" t="s">
        <v>87</v>
      </c>
      <c r="E48" s="363">
        <v>0</v>
      </c>
      <c r="F48" s="88" t="s">
        <v>8</v>
      </c>
      <c r="G48" s="89">
        <f>+D$4</f>
        <v>0</v>
      </c>
      <c r="H48" s="463" t="s">
        <v>9</v>
      </c>
      <c r="I48" s="463"/>
      <c r="J48" s="463"/>
      <c r="K48" s="90">
        <f>+D$11</f>
        <v>0</v>
      </c>
      <c r="L48" s="10"/>
    </row>
    <row r="49" spans="1:17" ht="49.5" customHeight="1" thickBot="1">
      <c r="A49" s="456" t="str">
        <f>+B32</f>
        <v>Natural</v>
      </c>
      <c r="B49" s="457"/>
      <c r="C49" s="458"/>
      <c r="D49" s="166" t="s">
        <v>13</v>
      </c>
      <c r="E49" s="164" t="s">
        <v>14</v>
      </c>
      <c r="F49" s="121" t="str">
        <f>+B$14</f>
        <v>terms</v>
      </c>
      <c r="G49" s="121" t="str">
        <f>+B$17</f>
        <v>G&amp;A  (damages included)</v>
      </c>
      <c r="H49" s="121" t="str">
        <f>+B$18</f>
        <v>Distribution &amp; Warehousing</v>
      </c>
      <c r="I49" s="121" t="str">
        <f>+B$19</f>
        <v>Marketing (retailer)</v>
      </c>
      <c r="J49" s="121" t="str">
        <f>+B$20</f>
        <v>Marketing (consumer)</v>
      </c>
      <c r="K49" s="121" t="str">
        <f>+B$21</f>
        <v>Sales Commission</v>
      </c>
      <c r="L49" s="121" t="str">
        <f>+B$22</f>
        <v>Other</v>
      </c>
      <c r="M49" s="121" t="str">
        <f>+B$13</f>
        <v xml:space="preserve">Base MFR Cost/Unit </v>
      </c>
      <c r="N49" s="165" t="str">
        <f>+B$24</f>
        <v>Total Cost of Goods</v>
      </c>
      <c r="O49" s="160" t="s">
        <v>72</v>
      </c>
      <c r="P49" s="161" t="s">
        <v>12</v>
      </c>
    </row>
    <row r="50" spans="1:17" ht="19" thickBot="1">
      <c r="A50" s="30"/>
      <c r="B50" s="31"/>
      <c r="C50" s="32" t="s">
        <v>2</v>
      </c>
      <c r="D50" s="447">
        <f>SUM(D52:D61)</f>
        <v>0</v>
      </c>
      <c r="E50" s="449">
        <f>SUM(E52:E61)</f>
        <v>0</v>
      </c>
      <c r="F50" s="308">
        <f>+D$14</f>
        <v>0</v>
      </c>
      <c r="G50" s="309">
        <f>+D$17</f>
        <v>0</v>
      </c>
      <c r="H50" s="310">
        <f>+D$18</f>
        <v>0</v>
      </c>
      <c r="I50" s="310">
        <f>+D$19</f>
        <v>0</v>
      </c>
      <c r="J50" s="310">
        <f>+D$20</f>
        <v>0</v>
      </c>
      <c r="K50" s="309">
        <f>+D$21</f>
        <v>0</v>
      </c>
      <c r="L50" s="310">
        <f>+D$22</f>
        <v>0</v>
      </c>
      <c r="M50" s="311">
        <f>+D$13</f>
        <v>0</v>
      </c>
      <c r="N50" s="312">
        <f>+D$24</f>
        <v>0</v>
      </c>
      <c r="O50" s="313">
        <f>+D$26</f>
        <v>0</v>
      </c>
      <c r="P50" s="314"/>
    </row>
    <row r="51" spans="1:17" ht="24" customHeight="1" thickBot="1">
      <c r="A51" s="93" t="s">
        <v>19</v>
      </c>
      <c r="B51" s="173" t="s">
        <v>0</v>
      </c>
      <c r="C51" s="175">
        <f>SUM(C52:C60)</f>
        <v>0</v>
      </c>
      <c r="D51" s="448"/>
      <c r="E51" s="450"/>
      <c r="F51" s="316">
        <f t="shared" ref="F51:O51" si="12">SUM(F52:F61)</f>
        <v>0</v>
      </c>
      <c r="G51" s="317">
        <f t="shared" si="12"/>
        <v>0</v>
      </c>
      <c r="H51" s="317">
        <f t="shared" si="12"/>
        <v>0</v>
      </c>
      <c r="I51" s="317">
        <f t="shared" si="12"/>
        <v>0</v>
      </c>
      <c r="J51" s="317">
        <f t="shared" si="12"/>
        <v>0</v>
      </c>
      <c r="K51" s="317">
        <f t="shared" si="12"/>
        <v>0</v>
      </c>
      <c r="L51" s="317">
        <f t="shared" si="12"/>
        <v>0</v>
      </c>
      <c r="M51" s="318">
        <f t="shared" si="12"/>
        <v>0</v>
      </c>
      <c r="N51" s="319">
        <f t="shared" si="12"/>
        <v>0</v>
      </c>
      <c r="O51" s="320">
        <f t="shared" si="12"/>
        <v>0</v>
      </c>
      <c r="P51" s="315" t="e">
        <f>+O51/E50</f>
        <v>#DIV/0!</v>
      </c>
      <c r="Q51" s="8"/>
    </row>
    <row r="52" spans="1:17" ht="15">
      <c r="A52" s="364"/>
      <c r="B52" s="365"/>
      <c r="C52" s="366"/>
      <c r="D52" s="201">
        <f t="shared" ref="D52:D57" si="13">+$E$48*C52*52*$D$28</f>
        <v>0</v>
      </c>
      <c r="E52" s="182">
        <f>+D52*$K$48</f>
        <v>0</v>
      </c>
      <c r="F52" s="202">
        <f>+$D52*F$50</f>
        <v>0</v>
      </c>
      <c r="G52" s="203">
        <f t="shared" ref="F52:H60" si="14">+$D52*G$50</f>
        <v>0</v>
      </c>
      <c r="H52" s="203">
        <f>+$D52*H$50</f>
        <v>0</v>
      </c>
      <c r="I52" s="203">
        <f t="shared" ref="I52:I60" si="15">+I$50*D52</f>
        <v>0</v>
      </c>
      <c r="J52" s="203">
        <f t="shared" ref="J52:M60" si="16">+$D52*J$50</f>
        <v>0</v>
      </c>
      <c r="K52" s="203">
        <f t="shared" si="16"/>
        <v>0</v>
      </c>
      <c r="L52" s="203">
        <f t="shared" si="16"/>
        <v>0</v>
      </c>
      <c r="M52" s="204">
        <f t="shared" si="16"/>
        <v>0</v>
      </c>
      <c r="N52" s="321">
        <f>SUM(F52:M52)</f>
        <v>0</v>
      </c>
      <c r="O52" s="182">
        <f t="shared" ref="O52:O60" si="17">+E52-N52</f>
        <v>0</v>
      </c>
      <c r="P52" s="179" t="e">
        <f t="shared" ref="P52:P60" si="18">+O52/E52</f>
        <v>#DIV/0!</v>
      </c>
      <c r="Q52" s="1"/>
    </row>
    <row r="53" spans="1:17" ht="15">
      <c r="A53" s="367"/>
      <c r="B53" s="368"/>
      <c r="C53" s="369"/>
      <c r="D53" s="205">
        <f t="shared" si="13"/>
        <v>0</v>
      </c>
      <c r="E53" s="185">
        <f t="shared" ref="E53:E60" si="19">+D53*$K$48</f>
        <v>0</v>
      </c>
      <c r="F53" s="186">
        <f t="shared" si="14"/>
        <v>0</v>
      </c>
      <c r="G53" s="187">
        <f t="shared" si="14"/>
        <v>0</v>
      </c>
      <c r="H53" s="187">
        <f>+$D53*H$50</f>
        <v>0</v>
      </c>
      <c r="I53" s="187">
        <f t="shared" si="15"/>
        <v>0</v>
      </c>
      <c r="J53" s="187">
        <f t="shared" si="16"/>
        <v>0</v>
      </c>
      <c r="K53" s="187">
        <f t="shared" si="16"/>
        <v>0</v>
      </c>
      <c r="L53" s="187">
        <f t="shared" si="16"/>
        <v>0</v>
      </c>
      <c r="M53" s="185">
        <f t="shared" si="16"/>
        <v>0</v>
      </c>
      <c r="N53" s="236">
        <f t="shared" ref="N53:N60" si="20">SUM(F53:M53)</f>
        <v>0</v>
      </c>
      <c r="O53" s="185">
        <f t="shared" si="17"/>
        <v>0</v>
      </c>
      <c r="P53" s="179" t="e">
        <f t="shared" si="18"/>
        <v>#DIV/0!</v>
      </c>
      <c r="Q53" s="1"/>
    </row>
    <row r="54" spans="1:17" ht="15">
      <c r="A54" s="367"/>
      <c r="B54" s="368"/>
      <c r="C54" s="369"/>
      <c r="D54" s="205">
        <f t="shared" si="13"/>
        <v>0</v>
      </c>
      <c r="E54" s="185">
        <f t="shared" si="19"/>
        <v>0</v>
      </c>
      <c r="F54" s="186">
        <f t="shared" si="14"/>
        <v>0</v>
      </c>
      <c r="G54" s="187">
        <f t="shared" si="14"/>
        <v>0</v>
      </c>
      <c r="H54" s="187">
        <f t="shared" si="14"/>
        <v>0</v>
      </c>
      <c r="I54" s="187">
        <f t="shared" si="15"/>
        <v>0</v>
      </c>
      <c r="J54" s="187">
        <f t="shared" si="16"/>
        <v>0</v>
      </c>
      <c r="K54" s="187">
        <f t="shared" si="16"/>
        <v>0</v>
      </c>
      <c r="L54" s="187">
        <f t="shared" si="16"/>
        <v>0</v>
      </c>
      <c r="M54" s="185">
        <f t="shared" si="16"/>
        <v>0</v>
      </c>
      <c r="N54" s="236">
        <f t="shared" si="20"/>
        <v>0</v>
      </c>
      <c r="O54" s="185">
        <f t="shared" si="17"/>
        <v>0</v>
      </c>
      <c r="P54" s="179" t="e">
        <f t="shared" si="18"/>
        <v>#DIV/0!</v>
      </c>
      <c r="Q54" s="1"/>
    </row>
    <row r="55" spans="1:17" ht="15">
      <c r="A55" s="367"/>
      <c r="B55" s="368"/>
      <c r="C55" s="369"/>
      <c r="D55" s="205">
        <f t="shared" si="13"/>
        <v>0</v>
      </c>
      <c r="E55" s="185">
        <f t="shared" si="19"/>
        <v>0</v>
      </c>
      <c r="F55" s="186">
        <f t="shared" si="14"/>
        <v>0</v>
      </c>
      <c r="G55" s="187">
        <f t="shared" si="14"/>
        <v>0</v>
      </c>
      <c r="H55" s="187">
        <f>+$D55*H$50</f>
        <v>0</v>
      </c>
      <c r="I55" s="187">
        <f t="shared" si="15"/>
        <v>0</v>
      </c>
      <c r="J55" s="187">
        <f t="shared" si="16"/>
        <v>0</v>
      </c>
      <c r="K55" s="187">
        <f t="shared" si="16"/>
        <v>0</v>
      </c>
      <c r="L55" s="187">
        <f t="shared" si="16"/>
        <v>0</v>
      </c>
      <c r="M55" s="185">
        <f t="shared" si="16"/>
        <v>0</v>
      </c>
      <c r="N55" s="236">
        <f t="shared" si="20"/>
        <v>0</v>
      </c>
      <c r="O55" s="185">
        <f t="shared" si="17"/>
        <v>0</v>
      </c>
      <c r="P55" s="179" t="e">
        <f t="shared" si="18"/>
        <v>#DIV/0!</v>
      </c>
      <c r="Q55" s="1"/>
    </row>
    <row r="56" spans="1:17" ht="15">
      <c r="A56" s="367"/>
      <c r="B56" s="368"/>
      <c r="C56" s="369"/>
      <c r="D56" s="205">
        <f t="shared" si="13"/>
        <v>0</v>
      </c>
      <c r="E56" s="185">
        <f t="shared" si="19"/>
        <v>0</v>
      </c>
      <c r="F56" s="186">
        <f t="shared" si="14"/>
        <v>0</v>
      </c>
      <c r="G56" s="187">
        <f t="shared" si="14"/>
        <v>0</v>
      </c>
      <c r="H56" s="187">
        <f t="shared" si="14"/>
        <v>0</v>
      </c>
      <c r="I56" s="187">
        <f t="shared" si="15"/>
        <v>0</v>
      </c>
      <c r="J56" s="187">
        <f t="shared" si="16"/>
        <v>0</v>
      </c>
      <c r="K56" s="187">
        <f t="shared" si="16"/>
        <v>0</v>
      </c>
      <c r="L56" s="187">
        <f t="shared" si="16"/>
        <v>0</v>
      </c>
      <c r="M56" s="185">
        <f t="shared" si="16"/>
        <v>0</v>
      </c>
      <c r="N56" s="236">
        <f t="shared" si="20"/>
        <v>0</v>
      </c>
      <c r="O56" s="185">
        <f t="shared" si="17"/>
        <v>0</v>
      </c>
      <c r="P56" s="179" t="e">
        <f t="shared" si="18"/>
        <v>#DIV/0!</v>
      </c>
      <c r="Q56" s="1"/>
    </row>
    <row r="57" spans="1:17" ht="15">
      <c r="A57" s="368"/>
      <c r="B57" s="368"/>
      <c r="C57" s="369"/>
      <c r="D57" s="205">
        <f t="shared" si="13"/>
        <v>0</v>
      </c>
      <c r="E57" s="185">
        <f t="shared" si="19"/>
        <v>0</v>
      </c>
      <c r="F57" s="186">
        <f t="shared" si="14"/>
        <v>0</v>
      </c>
      <c r="G57" s="187">
        <f t="shared" si="14"/>
        <v>0</v>
      </c>
      <c r="H57" s="187">
        <f>+$D57*H$50</f>
        <v>0</v>
      </c>
      <c r="I57" s="187">
        <f t="shared" si="15"/>
        <v>0</v>
      </c>
      <c r="J57" s="187">
        <f>+$D57*J$50</f>
        <v>0</v>
      </c>
      <c r="K57" s="187">
        <f t="shared" si="16"/>
        <v>0</v>
      </c>
      <c r="L57" s="187">
        <f t="shared" si="16"/>
        <v>0</v>
      </c>
      <c r="M57" s="185">
        <f t="shared" si="16"/>
        <v>0</v>
      </c>
      <c r="N57" s="236">
        <f t="shared" si="20"/>
        <v>0</v>
      </c>
      <c r="O57" s="185">
        <f t="shared" si="17"/>
        <v>0</v>
      </c>
      <c r="P57" s="179" t="e">
        <f t="shared" si="18"/>
        <v>#DIV/0!</v>
      </c>
      <c r="Q57" s="1"/>
    </row>
    <row r="58" spans="1:17" ht="15">
      <c r="A58" s="368"/>
      <c r="B58" s="368"/>
      <c r="C58" s="369"/>
      <c r="D58" s="205">
        <f>+$E$48*C58*52</f>
        <v>0</v>
      </c>
      <c r="E58" s="185">
        <f t="shared" si="19"/>
        <v>0</v>
      </c>
      <c r="F58" s="186">
        <f t="shared" si="14"/>
        <v>0</v>
      </c>
      <c r="G58" s="187">
        <f t="shared" si="14"/>
        <v>0</v>
      </c>
      <c r="H58" s="187">
        <f>+$D58*H$50</f>
        <v>0</v>
      </c>
      <c r="I58" s="187">
        <f t="shared" si="15"/>
        <v>0</v>
      </c>
      <c r="J58" s="187">
        <f t="shared" si="16"/>
        <v>0</v>
      </c>
      <c r="K58" s="187">
        <f t="shared" si="16"/>
        <v>0</v>
      </c>
      <c r="L58" s="187">
        <f t="shared" si="16"/>
        <v>0</v>
      </c>
      <c r="M58" s="185">
        <f t="shared" si="16"/>
        <v>0</v>
      </c>
      <c r="N58" s="236">
        <f t="shared" si="20"/>
        <v>0</v>
      </c>
      <c r="O58" s="185">
        <f t="shared" si="17"/>
        <v>0</v>
      </c>
      <c r="P58" s="179" t="e">
        <f t="shared" si="18"/>
        <v>#DIV/0!</v>
      </c>
      <c r="Q58" s="1"/>
    </row>
    <row r="59" spans="1:17" ht="15">
      <c r="A59" s="368"/>
      <c r="B59" s="368"/>
      <c r="C59" s="369"/>
      <c r="D59" s="205">
        <f>+$E$48*C59*52</f>
        <v>0</v>
      </c>
      <c r="E59" s="185">
        <f t="shared" si="19"/>
        <v>0</v>
      </c>
      <c r="F59" s="186">
        <f t="shared" si="14"/>
        <v>0</v>
      </c>
      <c r="G59" s="187">
        <f t="shared" si="14"/>
        <v>0</v>
      </c>
      <c r="H59" s="187">
        <f t="shared" si="14"/>
        <v>0</v>
      </c>
      <c r="I59" s="187">
        <f t="shared" si="15"/>
        <v>0</v>
      </c>
      <c r="J59" s="187">
        <f t="shared" si="16"/>
        <v>0</v>
      </c>
      <c r="K59" s="187">
        <f t="shared" si="16"/>
        <v>0</v>
      </c>
      <c r="L59" s="187">
        <f t="shared" si="16"/>
        <v>0</v>
      </c>
      <c r="M59" s="185">
        <f t="shared" si="16"/>
        <v>0</v>
      </c>
      <c r="N59" s="236">
        <f t="shared" si="20"/>
        <v>0</v>
      </c>
      <c r="O59" s="185">
        <f t="shared" si="17"/>
        <v>0</v>
      </c>
      <c r="P59" s="179" t="e">
        <f t="shared" si="18"/>
        <v>#DIV/0!</v>
      </c>
      <c r="Q59" s="1"/>
    </row>
    <row r="60" spans="1:17" ht="16" thickBot="1">
      <c r="A60" s="370"/>
      <c r="B60" s="370"/>
      <c r="C60" s="371"/>
      <c r="D60" s="206">
        <f>+$E$48*C60*52</f>
        <v>0</v>
      </c>
      <c r="E60" s="189">
        <f t="shared" si="19"/>
        <v>0</v>
      </c>
      <c r="F60" s="190">
        <f t="shared" si="14"/>
        <v>0</v>
      </c>
      <c r="G60" s="191">
        <f t="shared" si="14"/>
        <v>0</v>
      </c>
      <c r="H60" s="191">
        <f t="shared" si="14"/>
        <v>0</v>
      </c>
      <c r="I60" s="191">
        <f t="shared" si="15"/>
        <v>0</v>
      </c>
      <c r="J60" s="191">
        <f t="shared" si="16"/>
        <v>0</v>
      </c>
      <c r="K60" s="191">
        <f t="shared" si="16"/>
        <v>0</v>
      </c>
      <c r="L60" s="191">
        <f t="shared" si="16"/>
        <v>0</v>
      </c>
      <c r="M60" s="189">
        <f t="shared" si="16"/>
        <v>0</v>
      </c>
      <c r="N60" s="237">
        <f t="shared" si="20"/>
        <v>0</v>
      </c>
      <c r="O60" s="189">
        <f t="shared" si="17"/>
        <v>0</v>
      </c>
      <c r="P60" s="180" t="e">
        <f t="shared" si="18"/>
        <v>#DIV/0!</v>
      </c>
      <c r="Q60" s="1"/>
    </row>
    <row r="61" spans="1:17">
      <c r="A61" s="3"/>
      <c r="B61" s="2"/>
      <c r="C61" s="2"/>
      <c r="D61"/>
    </row>
    <row r="62" spans="1:17" ht="13" thickBot="1">
      <c r="A62" s="3"/>
      <c r="B62" s="2"/>
      <c r="C62" s="2"/>
      <c r="D62"/>
    </row>
    <row r="63" spans="1:17" ht="19" thickBot="1">
      <c r="A63" s="464"/>
      <c r="B63" s="464"/>
      <c r="C63" s="464"/>
      <c r="D63" s="87" t="s">
        <v>87</v>
      </c>
      <c r="E63" s="363">
        <v>0</v>
      </c>
      <c r="F63" s="88" t="s">
        <v>8</v>
      </c>
      <c r="G63" s="89">
        <f>+D$4</f>
        <v>0</v>
      </c>
      <c r="H63" s="463" t="s">
        <v>9</v>
      </c>
      <c r="I63" s="463"/>
      <c r="J63" s="463"/>
      <c r="K63" s="90">
        <f>+D$11</f>
        <v>0</v>
      </c>
      <c r="L63" s="10"/>
    </row>
    <row r="64" spans="1:17" ht="50.25" customHeight="1" thickBot="1">
      <c r="A64" s="456" t="str">
        <f>+B33</f>
        <v>Grocery</v>
      </c>
      <c r="B64" s="457"/>
      <c r="C64" s="458"/>
      <c r="D64" s="166" t="s">
        <v>13</v>
      </c>
      <c r="E64" s="164" t="s">
        <v>14</v>
      </c>
      <c r="F64" s="121" t="str">
        <f>+B$14</f>
        <v>terms</v>
      </c>
      <c r="G64" s="121" t="str">
        <f>+B$17</f>
        <v>G&amp;A  (damages included)</v>
      </c>
      <c r="H64" s="121" t="str">
        <f>+B$18</f>
        <v>Distribution &amp; Warehousing</v>
      </c>
      <c r="I64" s="121" t="str">
        <f>+B$19</f>
        <v>Marketing (retailer)</v>
      </c>
      <c r="J64" s="121" t="str">
        <f>+B$20</f>
        <v>Marketing (consumer)</v>
      </c>
      <c r="K64" s="121" t="str">
        <f>+B$21</f>
        <v>Sales Commission</v>
      </c>
      <c r="L64" s="121" t="str">
        <f>+B$22</f>
        <v>Other</v>
      </c>
      <c r="M64" s="121" t="str">
        <f>+B$13</f>
        <v xml:space="preserve">Base MFR Cost/Unit </v>
      </c>
      <c r="N64" s="165" t="str">
        <f>+B$24</f>
        <v>Total Cost of Goods</v>
      </c>
      <c r="O64" s="160" t="s">
        <v>72</v>
      </c>
      <c r="P64" s="161" t="s">
        <v>12</v>
      </c>
    </row>
    <row r="65" spans="1:40" ht="19" thickBot="1">
      <c r="A65" s="91"/>
      <c r="B65" s="11"/>
      <c r="C65" s="15" t="s">
        <v>2</v>
      </c>
      <c r="D65" s="447">
        <f>SUM(D67:D75)</f>
        <v>0</v>
      </c>
      <c r="E65" s="449">
        <f>SUM(E67:E75)</f>
        <v>0</v>
      </c>
      <c r="F65" s="308">
        <f>+D$14</f>
        <v>0</v>
      </c>
      <c r="G65" s="309">
        <f>+D$17</f>
        <v>0</v>
      </c>
      <c r="H65" s="310">
        <f>+D$18</f>
        <v>0</v>
      </c>
      <c r="I65" s="310">
        <f>+D$19</f>
        <v>0</v>
      </c>
      <c r="J65" s="310">
        <f>+D$20</f>
        <v>0</v>
      </c>
      <c r="K65" s="309">
        <f>+D$21</f>
        <v>0</v>
      </c>
      <c r="L65" s="310">
        <f>+D$22</f>
        <v>0</v>
      </c>
      <c r="M65" s="311">
        <f>+D$13</f>
        <v>0</v>
      </c>
      <c r="N65" s="312">
        <f>+D$24</f>
        <v>0</v>
      </c>
      <c r="O65" s="313">
        <f>+D$26</f>
        <v>0</v>
      </c>
      <c r="P65" s="322"/>
    </row>
    <row r="66" spans="1:40" ht="21" thickBot="1">
      <c r="A66" s="92" t="s">
        <v>1</v>
      </c>
      <c r="B66" s="173" t="s">
        <v>0</v>
      </c>
      <c r="C66" s="176">
        <f>SUM(C67:C75)</f>
        <v>0</v>
      </c>
      <c r="D66" s="448"/>
      <c r="E66" s="450"/>
      <c r="F66" s="316">
        <f t="shared" ref="F66:O66" si="21">SUM(F67:F75)</f>
        <v>0</v>
      </c>
      <c r="G66" s="316">
        <f t="shared" si="21"/>
        <v>0</v>
      </c>
      <c r="H66" s="316">
        <f t="shared" si="21"/>
        <v>0</v>
      </c>
      <c r="I66" s="316">
        <f t="shared" si="21"/>
        <v>0</v>
      </c>
      <c r="J66" s="316">
        <f t="shared" si="21"/>
        <v>0</v>
      </c>
      <c r="K66" s="316">
        <f t="shared" si="21"/>
        <v>0</v>
      </c>
      <c r="L66" s="316">
        <f t="shared" si="21"/>
        <v>0</v>
      </c>
      <c r="M66" s="324">
        <f t="shared" si="21"/>
        <v>0</v>
      </c>
      <c r="N66" s="319">
        <f t="shared" si="21"/>
        <v>0</v>
      </c>
      <c r="O66" s="320">
        <f t="shared" si="21"/>
        <v>0</v>
      </c>
      <c r="P66" s="323" t="e">
        <f>+O66/E65</f>
        <v>#DIV/0!</v>
      </c>
      <c r="Q66" s="8"/>
      <c r="R66" s="8"/>
      <c r="S66" s="8"/>
      <c r="T66" s="8"/>
      <c r="U66" s="8"/>
      <c r="V66" s="8"/>
      <c r="W66" s="8"/>
      <c r="X66" s="8"/>
      <c r="Y66" s="8"/>
      <c r="Z66" s="8"/>
      <c r="AA66" s="8"/>
      <c r="AB66" s="8"/>
      <c r="AC66" s="8"/>
      <c r="AD66" s="8"/>
      <c r="AE66" s="8"/>
      <c r="AF66" s="8"/>
      <c r="AG66" s="8"/>
      <c r="AH66" s="8"/>
      <c r="AI66" s="8"/>
      <c r="AJ66" s="8"/>
      <c r="AK66" s="8"/>
      <c r="AL66" s="8"/>
      <c r="AM66" s="8"/>
      <c r="AN66" s="8"/>
    </row>
    <row r="67" spans="1:40" ht="15">
      <c r="A67" s="372"/>
      <c r="B67" s="373"/>
      <c r="C67" s="374"/>
      <c r="D67" s="181">
        <f>+$E$63*C67*52*$D$28</f>
        <v>0</v>
      </c>
      <c r="E67" s="182">
        <f t="shared" ref="E67:E75" si="22">+D67*$K$63</f>
        <v>0</v>
      </c>
      <c r="F67" s="183">
        <f t="shared" ref="F67:M75" si="23">+$D67*F$65</f>
        <v>0</v>
      </c>
      <c r="G67" s="184">
        <f t="shared" si="23"/>
        <v>0</v>
      </c>
      <c r="H67" s="184">
        <f t="shared" si="23"/>
        <v>0</v>
      </c>
      <c r="I67" s="184">
        <f t="shared" si="23"/>
        <v>0</v>
      </c>
      <c r="J67" s="184">
        <f t="shared" si="23"/>
        <v>0</v>
      </c>
      <c r="K67" s="184">
        <f t="shared" si="23"/>
        <v>0</v>
      </c>
      <c r="L67" s="184">
        <f t="shared" si="23"/>
        <v>0</v>
      </c>
      <c r="M67" s="182">
        <f t="shared" si="23"/>
        <v>0</v>
      </c>
      <c r="N67" s="321">
        <f t="shared" ref="N67:N75" si="24">SUM(F67:M67)</f>
        <v>0</v>
      </c>
      <c r="O67" s="185">
        <f t="shared" ref="O67:O75" si="25">+E67-N67</f>
        <v>0</v>
      </c>
      <c r="P67" s="179" t="e">
        <f t="shared" ref="P67:P75" si="26">+O67/E67</f>
        <v>#DIV/0!</v>
      </c>
      <c r="Q67" s="1"/>
      <c r="R67" s="1"/>
      <c r="S67" s="1"/>
      <c r="T67" s="1"/>
      <c r="U67" s="1"/>
      <c r="V67" s="1"/>
      <c r="W67" s="1"/>
      <c r="X67" s="1"/>
      <c r="Y67" s="1"/>
      <c r="Z67" s="1"/>
      <c r="AA67" s="1"/>
      <c r="AB67" s="1"/>
      <c r="AC67" s="1"/>
      <c r="AD67" s="1"/>
      <c r="AE67" s="1"/>
      <c r="AF67" s="1"/>
      <c r="AG67" s="1"/>
      <c r="AH67" s="1"/>
      <c r="AI67" s="1"/>
      <c r="AJ67" s="1"/>
      <c r="AK67" s="1"/>
      <c r="AL67" s="1"/>
      <c r="AM67" s="1"/>
      <c r="AN67" s="1"/>
    </row>
    <row r="68" spans="1:40" ht="15">
      <c r="A68" s="375"/>
      <c r="B68" s="376"/>
      <c r="C68" s="377"/>
      <c r="D68" s="195">
        <f>+$E$63*C68*52*$D$28</f>
        <v>0</v>
      </c>
      <c r="E68" s="185">
        <f t="shared" si="22"/>
        <v>0</v>
      </c>
      <c r="F68" s="186">
        <f t="shared" si="23"/>
        <v>0</v>
      </c>
      <c r="G68" s="187">
        <f t="shared" si="23"/>
        <v>0</v>
      </c>
      <c r="H68" s="187">
        <f t="shared" si="23"/>
        <v>0</v>
      </c>
      <c r="I68" s="187">
        <f t="shared" si="23"/>
        <v>0</v>
      </c>
      <c r="J68" s="187">
        <f t="shared" si="23"/>
        <v>0</v>
      </c>
      <c r="K68" s="187">
        <f t="shared" si="23"/>
        <v>0</v>
      </c>
      <c r="L68" s="187">
        <f t="shared" si="23"/>
        <v>0</v>
      </c>
      <c r="M68" s="185">
        <f t="shared" si="23"/>
        <v>0</v>
      </c>
      <c r="N68" s="236">
        <f t="shared" si="24"/>
        <v>0</v>
      </c>
      <c r="O68" s="185">
        <f t="shared" si="25"/>
        <v>0</v>
      </c>
      <c r="P68" s="179" t="e">
        <f t="shared" si="26"/>
        <v>#DIV/0!</v>
      </c>
      <c r="Q68" s="1"/>
      <c r="R68" s="1"/>
      <c r="S68" s="1"/>
      <c r="T68" s="1"/>
      <c r="U68" s="1"/>
      <c r="V68" s="1"/>
      <c r="W68" s="1"/>
      <c r="X68" s="1"/>
      <c r="Y68" s="1"/>
      <c r="Z68" s="1"/>
      <c r="AA68" s="1"/>
      <c r="AB68" s="1"/>
      <c r="AC68" s="1"/>
      <c r="AD68" s="1"/>
      <c r="AE68" s="1"/>
      <c r="AF68" s="1"/>
      <c r="AG68" s="1"/>
      <c r="AH68" s="1"/>
      <c r="AI68" s="1"/>
      <c r="AJ68" s="1"/>
      <c r="AK68" s="1"/>
      <c r="AL68" s="1"/>
      <c r="AM68" s="1"/>
      <c r="AN68" s="1"/>
    </row>
    <row r="69" spans="1:40" ht="15">
      <c r="A69" s="375"/>
      <c r="B69" s="376"/>
      <c r="C69" s="377"/>
      <c r="D69" s="195">
        <f>+$E$63*C69*52*$D$28</f>
        <v>0</v>
      </c>
      <c r="E69" s="185">
        <f t="shared" si="22"/>
        <v>0</v>
      </c>
      <c r="F69" s="186">
        <f t="shared" si="23"/>
        <v>0</v>
      </c>
      <c r="G69" s="187">
        <f t="shared" si="23"/>
        <v>0</v>
      </c>
      <c r="H69" s="187">
        <f t="shared" si="23"/>
        <v>0</v>
      </c>
      <c r="I69" s="187">
        <f t="shared" si="23"/>
        <v>0</v>
      </c>
      <c r="J69" s="187">
        <f t="shared" si="23"/>
        <v>0</v>
      </c>
      <c r="K69" s="187">
        <f t="shared" si="23"/>
        <v>0</v>
      </c>
      <c r="L69" s="187">
        <f t="shared" si="23"/>
        <v>0</v>
      </c>
      <c r="M69" s="185">
        <f t="shared" si="23"/>
        <v>0</v>
      </c>
      <c r="N69" s="236">
        <f t="shared" si="24"/>
        <v>0</v>
      </c>
      <c r="O69" s="185">
        <f t="shared" si="25"/>
        <v>0</v>
      </c>
      <c r="P69" s="179" t="e">
        <f t="shared" si="26"/>
        <v>#DIV/0!</v>
      </c>
      <c r="Q69" s="1"/>
      <c r="R69" s="1"/>
      <c r="S69" s="1"/>
      <c r="T69" s="1"/>
      <c r="U69" s="1"/>
      <c r="V69" s="1"/>
      <c r="W69" s="1"/>
      <c r="X69" s="1"/>
      <c r="Y69" s="1"/>
      <c r="Z69" s="1"/>
      <c r="AA69" s="1"/>
      <c r="AB69" s="1"/>
      <c r="AC69" s="1"/>
      <c r="AD69" s="1"/>
      <c r="AE69" s="1"/>
      <c r="AF69" s="1"/>
      <c r="AG69" s="1"/>
      <c r="AH69" s="1"/>
      <c r="AI69" s="1"/>
      <c r="AJ69" s="1"/>
      <c r="AK69" s="1"/>
      <c r="AL69" s="1"/>
      <c r="AM69" s="1"/>
      <c r="AN69" s="1"/>
    </row>
    <row r="70" spans="1:40" ht="15">
      <c r="A70" s="375"/>
      <c r="B70" s="376"/>
      <c r="C70" s="377"/>
      <c r="D70" s="195">
        <f>+$E$63*C70*52*$D$28</f>
        <v>0</v>
      </c>
      <c r="E70" s="185">
        <f t="shared" si="22"/>
        <v>0</v>
      </c>
      <c r="F70" s="186">
        <f t="shared" si="23"/>
        <v>0</v>
      </c>
      <c r="G70" s="187">
        <f t="shared" si="23"/>
        <v>0</v>
      </c>
      <c r="H70" s="187">
        <f t="shared" si="23"/>
        <v>0</v>
      </c>
      <c r="I70" s="187">
        <f t="shared" si="23"/>
        <v>0</v>
      </c>
      <c r="J70" s="187">
        <f t="shared" si="23"/>
        <v>0</v>
      </c>
      <c r="K70" s="187">
        <f t="shared" si="23"/>
        <v>0</v>
      </c>
      <c r="L70" s="187">
        <f t="shared" si="23"/>
        <v>0</v>
      </c>
      <c r="M70" s="185">
        <f t="shared" si="23"/>
        <v>0</v>
      </c>
      <c r="N70" s="236">
        <f t="shared" si="24"/>
        <v>0</v>
      </c>
      <c r="O70" s="185">
        <f t="shared" si="25"/>
        <v>0</v>
      </c>
      <c r="P70" s="179" t="e">
        <f t="shared" si="26"/>
        <v>#DIV/0!</v>
      </c>
      <c r="Q70" s="1"/>
      <c r="R70" s="1"/>
      <c r="S70" s="1"/>
      <c r="T70" s="1"/>
      <c r="U70" s="1"/>
      <c r="V70" s="1"/>
      <c r="W70" s="1"/>
      <c r="X70" s="1"/>
      <c r="Y70" s="1"/>
      <c r="Z70" s="1"/>
      <c r="AA70" s="1"/>
      <c r="AB70" s="1"/>
      <c r="AC70" s="1"/>
      <c r="AD70" s="1"/>
      <c r="AE70" s="1"/>
      <c r="AF70" s="1"/>
      <c r="AG70" s="1"/>
      <c r="AH70" s="1"/>
      <c r="AI70" s="1"/>
      <c r="AJ70" s="1"/>
      <c r="AK70" s="1"/>
      <c r="AL70" s="1"/>
      <c r="AM70" s="1"/>
      <c r="AN70" s="1"/>
    </row>
    <row r="71" spans="1:40" ht="15">
      <c r="A71" s="375"/>
      <c r="B71" s="376"/>
      <c r="C71" s="377"/>
      <c r="D71" s="195">
        <f>+$E$63*C71*52*$D$28</f>
        <v>0</v>
      </c>
      <c r="E71" s="185">
        <f t="shared" si="22"/>
        <v>0</v>
      </c>
      <c r="F71" s="186">
        <f t="shared" si="23"/>
        <v>0</v>
      </c>
      <c r="G71" s="187">
        <f t="shared" si="23"/>
        <v>0</v>
      </c>
      <c r="H71" s="187">
        <f t="shared" si="23"/>
        <v>0</v>
      </c>
      <c r="I71" s="187">
        <f t="shared" si="23"/>
        <v>0</v>
      </c>
      <c r="J71" s="187">
        <f t="shared" si="23"/>
        <v>0</v>
      </c>
      <c r="K71" s="187">
        <f t="shared" si="23"/>
        <v>0</v>
      </c>
      <c r="L71" s="187">
        <f t="shared" si="23"/>
        <v>0</v>
      </c>
      <c r="M71" s="185">
        <f t="shared" si="23"/>
        <v>0</v>
      </c>
      <c r="N71" s="236">
        <f t="shared" si="24"/>
        <v>0</v>
      </c>
      <c r="O71" s="185">
        <f t="shared" si="25"/>
        <v>0</v>
      </c>
      <c r="P71" s="179" t="e">
        <f t="shared" si="26"/>
        <v>#DIV/0!</v>
      </c>
      <c r="Q71" s="1"/>
      <c r="R71" s="1"/>
      <c r="S71" s="1"/>
      <c r="T71" s="1"/>
      <c r="U71" s="1"/>
      <c r="V71" s="1"/>
      <c r="W71" s="1"/>
      <c r="X71" s="1"/>
      <c r="Y71" s="1"/>
      <c r="Z71" s="1"/>
      <c r="AA71" s="1"/>
      <c r="AB71" s="1"/>
      <c r="AC71" s="1"/>
      <c r="AD71" s="1"/>
      <c r="AE71" s="1"/>
      <c r="AF71" s="1"/>
      <c r="AG71" s="1"/>
      <c r="AH71" s="1"/>
      <c r="AI71" s="1"/>
      <c r="AJ71" s="1"/>
      <c r="AK71" s="1"/>
      <c r="AL71" s="1"/>
      <c r="AM71" s="1"/>
      <c r="AN71" s="1"/>
    </row>
    <row r="72" spans="1:40" ht="15">
      <c r="A72" s="375"/>
      <c r="B72" s="376"/>
      <c r="C72" s="377"/>
      <c r="D72" s="195">
        <f>+$E$63*C72*50*$D$28</f>
        <v>0</v>
      </c>
      <c r="E72" s="185">
        <f t="shared" si="22"/>
        <v>0</v>
      </c>
      <c r="F72" s="186">
        <f t="shared" si="23"/>
        <v>0</v>
      </c>
      <c r="G72" s="187">
        <f t="shared" si="23"/>
        <v>0</v>
      </c>
      <c r="H72" s="187">
        <f t="shared" si="23"/>
        <v>0</v>
      </c>
      <c r="I72" s="187">
        <f t="shared" si="23"/>
        <v>0</v>
      </c>
      <c r="J72" s="187">
        <f t="shared" si="23"/>
        <v>0</v>
      </c>
      <c r="K72" s="187">
        <f t="shared" si="23"/>
        <v>0</v>
      </c>
      <c r="L72" s="187">
        <f t="shared" si="23"/>
        <v>0</v>
      </c>
      <c r="M72" s="185">
        <f t="shared" si="23"/>
        <v>0</v>
      </c>
      <c r="N72" s="236">
        <f t="shared" si="24"/>
        <v>0</v>
      </c>
      <c r="O72" s="185">
        <f t="shared" si="25"/>
        <v>0</v>
      </c>
      <c r="P72" s="179" t="e">
        <f t="shared" si="26"/>
        <v>#DIV/0!</v>
      </c>
      <c r="Q72" s="1"/>
      <c r="R72" s="1"/>
      <c r="S72" s="1"/>
      <c r="T72" s="1"/>
      <c r="U72" s="1"/>
      <c r="V72" s="1"/>
      <c r="W72" s="1"/>
      <c r="X72" s="1"/>
      <c r="Y72" s="1"/>
      <c r="Z72" s="1"/>
      <c r="AA72" s="1"/>
      <c r="AB72" s="1"/>
      <c r="AC72" s="1"/>
      <c r="AD72" s="1"/>
      <c r="AE72" s="1"/>
      <c r="AF72" s="1"/>
      <c r="AG72" s="1"/>
      <c r="AH72" s="1"/>
      <c r="AI72" s="1"/>
      <c r="AJ72" s="1"/>
      <c r="AK72" s="1"/>
      <c r="AL72" s="1"/>
      <c r="AM72" s="1"/>
      <c r="AN72" s="1"/>
    </row>
    <row r="73" spans="1:40" ht="15">
      <c r="A73" s="375"/>
      <c r="B73" s="376"/>
      <c r="C73" s="377"/>
      <c r="D73" s="195">
        <f>+$E$63*C73*52*$D$28</f>
        <v>0</v>
      </c>
      <c r="E73" s="185">
        <f t="shared" si="22"/>
        <v>0</v>
      </c>
      <c r="F73" s="186">
        <f t="shared" si="23"/>
        <v>0</v>
      </c>
      <c r="G73" s="187">
        <f t="shared" si="23"/>
        <v>0</v>
      </c>
      <c r="H73" s="187">
        <f t="shared" si="23"/>
        <v>0</v>
      </c>
      <c r="I73" s="187">
        <f t="shared" si="23"/>
        <v>0</v>
      </c>
      <c r="J73" s="187">
        <f t="shared" si="23"/>
        <v>0</v>
      </c>
      <c r="K73" s="187">
        <f t="shared" si="23"/>
        <v>0</v>
      </c>
      <c r="L73" s="187">
        <f t="shared" si="23"/>
        <v>0</v>
      </c>
      <c r="M73" s="185">
        <f t="shared" si="23"/>
        <v>0</v>
      </c>
      <c r="N73" s="236">
        <f t="shared" si="24"/>
        <v>0</v>
      </c>
      <c r="O73" s="185">
        <f t="shared" si="25"/>
        <v>0</v>
      </c>
      <c r="P73" s="179" t="e">
        <f t="shared" si="26"/>
        <v>#DIV/0!</v>
      </c>
      <c r="Q73" s="1"/>
      <c r="R73" s="1"/>
      <c r="S73" s="1"/>
      <c r="T73" s="1"/>
      <c r="U73" s="1"/>
      <c r="V73" s="1"/>
      <c r="W73" s="1"/>
      <c r="X73" s="1"/>
      <c r="Y73" s="1"/>
      <c r="Z73" s="1"/>
      <c r="AA73" s="1"/>
      <c r="AB73" s="1"/>
      <c r="AC73" s="1"/>
      <c r="AD73" s="1"/>
      <c r="AE73" s="1"/>
      <c r="AF73" s="1"/>
      <c r="AG73" s="1"/>
      <c r="AH73" s="1"/>
      <c r="AI73" s="1"/>
      <c r="AJ73" s="1"/>
      <c r="AK73" s="1"/>
      <c r="AL73" s="1"/>
      <c r="AM73" s="1"/>
      <c r="AN73" s="1"/>
    </row>
    <row r="74" spans="1:40" ht="15">
      <c r="A74" s="375"/>
      <c r="B74" s="376"/>
      <c r="C74" s="377"/>
      <c r="D74" s="195">
        <f>+$E$63*C74*52*$D$28</f>
        <v>0</v>
      </c>
      <c r="E74" s="185">
        <f t="shared" si="22"/>
        <v>0</v>
      </c>
      <c r="F74" s="186">
        <f t="shared" si="23"/>
        <v>0</v>
      </c>
      <c r="G74" s="187">
        <f t="shared" si="23"/>
        <v>0</v>
      </c>
      <c r="H74" s="187">
        <f t="shared" si="23"/>
        <v>0</v>
      </c>
      <c r="I74" s="187">
        <f t="shared" si="23"/>
        <v>0</v>
      </c>
      <c r="J74" s="187">
        <f t="shared" si="23"/>
        <v>0</v>
      </c>
      <c r="K74" s="187">
        <f t="shared" si="23"/>
        <v>0</v>
      </c>
      <c r="L74" s="187">
        <f t="shared" si="23"/>
        <v>0</v>
      </c>
      <c r="M74" s="185">
        <f t="shared" si="23"/>
        <v>0</v>
      </c>
      <c r="N74" s="236">
        <f t="shared" si="24"/>
        <v>0</v>
      </c>
      <c r="O74" s="185">
        <f t="shared" si="25"/>
        <v>0</v>
      </c>
      <c r="P74" s="179" t="e">
        <f t="shared" si="26"/>
        <v>#DIV/0!</v>
      </c>
      <c r="Q74" s="1"/>
      <c r="R74" s="1"/>
      <c r="S74" s="1"/>
      <c r="T74" s="1"/>
      <c r="U74" s="1"/>
      <c r="V74" s="1"/>
      <c r="W74" s="1"/>
      <c r="X74" s="1"/>
      <c r="Y74" s="1"/>
      <c r="Z74" s="1"/>
      <c r="AA74" s="1"/>
      <c r="AB74" s="1"/>
      <c r="AC74" s="1"/>
      <c r="AD74" s="1"/>
      <c r="AE74" s="1"/>
      <c r="AF74" s="1"/>
      <c r="AG74" s="1"/>
      <c r="AH74" s="1"/>
      <c r="AI74" s="1"/>
      <c r="AJ74" s="1"/>
      <c r="AK74" s="1"/>
      <c r="AL74" s="1"/>
      <c r="AM74" s="1"/>
      <c r="AN74" s="1"/>
    </row>
    <row r="75" spans="1:40" ht="16" thickBot="1">
      <c r="A75" s="378"/>
      <c r="B75" s="379"/>
      <c r="C75" s="380"/>
      <c r="D75" s="198">
        <f>+$E$63*C75*52*$D$28</f>
        <v>0</v>
      </c>
      <c r="E75" s="189">
        <f t="shared" si="22"/>
        <v>0</v>
      </c>
      <c r="F75" s="190">
        <f t="shared" si="23"/>
        <v>0</v>
      </c>
      <c r="G75" s="191">
        <f t="shared" si="23"/>
        <v>0</v>
      </c>
      <c r="H75" s="191">
        <f t="shared" si="23"/>
        <v>0</v>
      </c>
      <c r="I75" s="191">
        <f t="shared" si="23"/>
        <v>0</v>
      </c>
      <c r="J75" s="191">
        <f t="shared" si="23"/>
        <v>0</v>
      </c>
      <c r="K75" s="191">
        <f t="shared" si="23"/>
        <v>0</v>
      </c>
      <c r="L75" s="191">
        <f t="shared" si="23"/>
        <v>0</v>
      </c>
      <c r="M75" s="189">
        <f t="shared" si="23"/>
        <v>0</v>
      </c>
      <c r="N75" s="237">
        <f t="shared" si="24"/>
        <v>0</v>
      </c>
      <c r="O75" s="189">
        <f t="shared" si="25"/>
        <v>0</v>
      </c>
      <c r="P75" s="180" t="e">
        <f t="shared" si="26"/>
        <v>#DIV/0!</v>
      </c>
      <c r="Q75" s="1"/>
      <c r="R75" s="1"/>
      <c r="S75" s="1"/>
      <c r="T75" s="1"/>
      <c r="U75" s="1"/>
      <c r="V75" s="1"/>
      <c r="W75" s="1"/>
      <c r="X75" s="1"/>
      <c r="Y75" s="1"/>
      <c r="Z75" s="1"/>
      <c r="AA75" s="1"/>
      <c r="AB75" s="1"/>
      <c r="AC75" s="1"/>
      <c r="AD75" s="1"/>
      <c r="AE75" s="1"/>
      <c r="AF75" s="1"/>
      <c r="AG75" s="1"/>
      <c r="AH75" s="1"/>
      <c r="AI75" s="1"/>
      <c r="AJ75" s="1"/>
      <c r="AK75" s="1"/>
      <c r="AL75" s="1"/>
      <c r="AM75" s="1"/>
      <c r="AN75" s="1"/>
    </row>
    <row r="76" spans="1:40">
      <c r="A76" s="3"/>
      <c r="B76" s="2"/>
      <c r="C76" s="2"/>
      <c r="D76"/>
    </row>
    <row r="77" spans="1:40" ht="13" thickBot="1">
      <c r="A77" s="3"/>
      <c r="B77" s="2"/>
      <c r="C77" s="2"/>
      <c r="D77"/>
    </row>
    <row r="78" spans="1:40" ht="19" thickBot="1">
      <c r="A78" s="464"/>
      <c r="B78" s="464"/>
      <c r="C78" s="464"/>
      <c r="D78" s="87" t="s">
        <v>87</v>
      </c>
      <c r="E78" s="363">
        <v>0</v>
      </c>
      <c r="F78" s="88" t="s">
        <v>8</v>
      </c>
      <c r="G78" s="89">
        <f>+D$4</f>
        <v>0</v>
      </c>
      <c r="H78" s="463" t="s">
        <v>9</v>
      </c>
      <c r="I78" s="463"/>
      <c r="J78" s="463"/>
      <c r="K78" s="90">
        <f>+D$11</f>
        <v>0</v>
      </c>
      <c r="L78" s="10"/>
    </row>
    <row r="79" spans="1:40" ht="49.5" customHeight="1" thickBot="1">
      <c r="A79" s="456" t="str">
        <f>+B34</f>
        <v>Mass</v>
      </c>
      <c r="B79" s="457"/>
      <c r="C79" s="458"/>
      <c r="D79" s="166" t="s">
        <v>13</v>
      </c>
      <c r="E79" s="164" t="s">
        <v>14</v>
      </c>
      <c r="F79" s="121" t="str">
        <f>+B$14</f>
        <v>terms</v>
      </c>
      <c r="G79" s="121" t="str">
        <f>+B$17</f>
        <v>G&amp;A  (damages included)</v>
      </c>
      <c r="H79" s="121" t="str">
        <f>+B$18</f>
        <v>Distribution &amp; Warehousing</v>
      </c>
      <c r="I79" s="121" t="str">
        <f>+B$19</f>
        <v>Marketing (retailer)</v>
      </c>
      <c r="J79" s="121" t="str">
        <f>+B$20</f>
        <v>Marketing (consumer)</v>
      </c>
      <c r="K79" s="121" t="str">
        <f>+B$21</f>
        <v>Sales Commission</v>
      </c>
      <c r="L79" s="121" t="str">
        <f>+B$22</f>
        <v>Other</v>
      </c>
      <c r="M79" s="121" t="str">
        <f>+B$13</f>
        <v xml:space="preserve">Base MFR Cost/Unit </v>
      </c>
      <c r="N79" s="165" t="str">
        <f>+B$24</f>
        <v>Total Cost of Goods</v>
      </c>
      <c r="O79" s="160" t="s">
        <v>72</v>
      </c>
      <c r="P79" s="161" t="s">
        <v>12</v>
      </c>
    </row>
    <row r="80" spans="1:40" ht="19" thickBot="1">
      <c r="A80" s="91"/>
      <c r="B80" s="28" t="s">
        <v>37</v>
      </c>
      <c r="C80" s="15" t="s">
        <v>2</v>
      </c>
      <c r="D80" s="447">
        <f>SUM(D82:D90)</f>
        <v>0</v>
      </c>
      <c r="E80" s="449">
        <f>SUM(E82:E90)</f>
        <v>0</v>
      </c>
      <c r="F80" s="308">
        <f>+D$14</f>
        <v>0</v>
      </c>
      <c r="G80" s="309">
        <f>+D$17</f>
        <v>0</v>
      </c>
      <c r="H80" s="310">
        <f>+D$18</f>
        <v>0</v>
      </c>
      <c r="I80" s="310">
        <f>+D$19</f>
        <v>0</v>
      </c>
      <c r="J80" s="310">
        <f>+D$20</f>
        <v>0</v>
      </c>
      <c r="K80" s="309">
        <f>+D$21</f>
        <v>0</v>
      </c>
      <c r="L80" s="310">
        <f>+D$22</f>
        <v>0</v>
      </c>
      <c r="M80" s="311">
        <f>+D$13</f>
        <v>0</v>
      </c>
      <c r="N80" s="312">
        <f>+D$24</f>
        <v>0</v>
      </c>
      <c r="O80" s="313">
        <f>+D$26</f>
        <v>0</v>
      </c>
      <c r="P80" s="322"/>
    </row>
    <row r="81" spans="1:19" ht="21" thickBot="1">
      <c r="A81" s="92" t="s">
        <v>1</v>
      </c>
      <c r="B81" s="173" t="s">
        <v>0</v>
      </c>
      <c r="C81" s="176">
        <f>SUM(C82:C89)</f>
        <v>0</v>
      </c>
      <c r="D81" s="448"/>
      <c r="E81" s="450"/>
      <c r="F81" s="316">
        <f t="shared" ref="F81:O81" si="27">SUM(F82:F90)</f>
        <v>0</v>
      </c>
      <c r="G81" s="317">
        <f t="shared" si="27"/>
        <v>0</v>
      </c>
      <c r="H81" s="317">
        <f t="shared" si="27"/>
        <v>0</v>
      </c>
      <c r="I81" s="317">
        <f t="shared" si="27"/>
        <v>0</v>
      </c>
      <c r="J81" s="317">
        <f t="shared" si="27"/>
        <v>0</v>
      </c>
      <c r="K81" s="317">
        <f t="shared" si="27"/>
        <v>0</v>
      </c>
      <c r="L81" s="317">
        <f t="shared" si="27"/>
        <v>0</v>
      </c>
      <c r="M81" s="318">
        <f t="shared" si="27"/>
        <v>0</v>
      </c>
      <c r="N81" s="319">
        <f t="shared" si="27"/>
        <v>0</v>
      </c>
      <c r="O81" s="320">
        <f t="shared" si="27"/>
        <v>0</v>
      </c>
      <c r="P81" s="323" t="e">
        <f>+O81/E80</f>
        <v>#DIV/0!</v>
      </c>
      <c r="Q81" s="8"/>
      <c r="R81" s="8"/>
    </row>
    <row r="82" spans="1:19" ht="15">
      <c r="A82" s="372"/>
      <c r="B82" s="373"/>
      <c r="C82" s="374"/>
      <c r="D82" s="181">
        <f t="shared" ref="D82:D90" si="28">+$E$78*C82*52*$D$28</f>
        <v>0</v>
      </c>
      <c r="E82" s="182">
        <f t="shared" ref="E82:E90" si="29">+D82*$K$78</f>
        <v>0</v>
      </c>
      <c r="F82" s="183">
        <f t="shared" ref="F82:M90" si="30">+$D82*F$80</f>
        <v>0</v>
      </c>
      <c r="G82" s="184">
        <f t="shared" si="30"/>
        <v>0</v>
      </c>
      <c r="H82" s="184">
        <f t="shared" si="30"/>
        <v>0</v>
      </c>
      <c r="I82" s="184">
        <f t="shared" si="30"/>
        <v>0</v>
      </c>
      <c r="J82" s="184">
        <f t="shared" si="30"/>
        <v>0</v>
      </c>
      <c r="K82" s="184">
        <f t="shared" si="30"/>
        <v>0</v>
      </c>
      <c r="L82" s="184">
        <f t="shared" si="30"/>
        <v>0</v>
      </c>
      <c r="M82" s="182">
        <f t="shared" si="30"/>
        <v>0</v>
      </c>
      <c r="N82" s="321">
        <f t="shared" ref="N82:N90" si="31">SUM(F82:M82)</f>
        <v>0</v>
      </c>
      <c r="O82" s="182">
        <f t="shared" ref="O82:O90" si="32">+E82-N82</f>
        <v>0</v>
      </c>
      <c r="P82" s="179" t="e">
        <f t="shared" ref="P82:P90" si="33">+O82/E82</f>
        <v>#DIV/0!</v>
      </c>
      <c r="Q82" s="1"/>
      <c r="R82" s="1"/>
    </row>
    <row r="83" spans="1:19" ht="15">
      <c r="A83" s="375"/>
      <c r="B83" s="376"/>
      <c r="C83" s="377"/>
      <c r="D83" s="195">
        <f t="shared" si="28"/>
        <v>0</v>
      </c>
      <c r="E83" s="185">
        <f t="shared" si="29"/>
        <v>0</v>
      </c>
      <c r="F83" s="186">
        <f t="shared" si="30"/>
        <v>0</v>
      </c>
      <c r="G83" s="187">
        <f t="shared" si="30"/>
        <v>0</v>
      </c>
      <c r="H83" s="187">
        <f t="shared" si="30"/>
        <v>0</v>
      </c>
      <c r="I83" s="187">
        <f t="shared" si="30"/>
        <v>0</v>
      </c>
      <c r="J83" s="187">
        <f t="shared" si="30"/>
        <v>0</v>
      </c>
      <c r="K83" s="187">
        <f t="shared" si="30"/>
        <v>0</v>
      </c>
      <c r="L83" s="187">
        <f t="shared" si="30"/>
        <v>0</v>
      </c>
      <c r="M83" s="185">
        <f t="shared" si="30"/>
        <v>0</v>
      </c>
      <c r="N83" s="236">
        <f t="shared" si="31"/>
        <v>0</v>
      </c>
      <c r="O83" s="185">
        <f t="shared" si="32"/>
        <v>0</v>
      </c>
      <c r="P83" s="179" t="e">
        <f t="shared" si="33"/>
        <v>#DIV/0!</v>
      </c>
      <c r="Q83" s="1"/>
      <c r="R83" s="1"/>
    </row>
    <row r="84" spans="1:19" ht="15">
      <c r="A84" s="375"/>
      <c r="B84" s="376"/>
      <c r="C84" s="377"/>
      <c r="D84" s="195">
        <f t="shared" si="28"/>
        <v>0</v>
      </c>
      <c r="E84" s="185">
        <f t="shared" si="29"/>
        <v>0</v>
      </c>
      <c r="F84" s="186">
        <f t="shared" si="30"/>
        <v>0</v>
      </c>
      <c r="G84" s="187">
        <f t="shared" si="30"/>
        <v>0</v>
      </c>
      <c r="H84" s="187">
        <f t="shared" si="30"/>
        <v>0</v>
      </c>
      <c r="I84" s="187">
        <f t="shared" si="30"/>
        <v>0</v>
      </c>
      <c r="J84" s="187">
        <f t="shared" si="30"/>
        <v>0</v>
      </c>
      <c r="K84" s="187">
        <f t="shared" si="30"/>
        <v>0</v>
      </c>
      <c r="L84" s="187">
        <f t="shared" si="30"/>
        <v>0</v>
      </c>
      <c r="M84" s="185">
        <f t="shared" si="30"/>
        <v>0</v>
      </c>
      <c r="N84" s="236">
        <f t="shared" si="31"/>
        <v>0</v>
      </c>
      <c r="O84" s="185">
        <f t="shared" si="32"/>
        <v>0</v>
      </c>
      <c r="P84" s="179" t="e">
        <f t="shared" si="33"/>
        <v>#DIV/0!</v>
      </c>
      <c r="Q84" s="1"/>
      <c r="R84" s="1"/>
    </row>
    <row r="85" spans="1:19" ht="15">
      <c r="A85" s="375"/>
      <c r="B85" s="376"/>
      <c r="C85" s="377"/>
      <c r="D85" s="195">
        <f t="shared" si="28"/>
        <v>0</v>
      </c>
      <c r="E85" s="185">
        <f t="shared" si="29"/>
        <v>0</v>
      </c>
      <c r="F85" s="186">
        <f t="shared" si="30"/>
        <v>0</v>
      </c>
      <c r="G85" s="187">
        <f t="shared" si="30"/>
        <v>0</v>
      </c>
      <c r="H85" s="187">
        <f t="shared" si="30"/>
        <v>0</v>
      </c>
      <c r="I85" s="187">
        <f t="shared" si="30"/>
        <v>0</v>
      </c>
      <c r="J85" s="187">
        <f t="shared" si="30"/>
        <v>0</v>
      </c>
      <c r="K85" s="187">
        <f t="shared" si="30"/>
        <v>0</v>
      </c>
      <c r="L85" s="187">
        <f t="shared" si="30"/>
        <v>0</v>
      </c>
      <c r="M85" s="185">
        <f t="shared" si="30"/>
        <v>0</v>
      </c>
      <c r="N85" s="236">
        <f t="shared" si="31"/>
        <v>0</v>
      </c>
      <c r="O85" s="185">
        <f t="shared" si="32"/>
        <v>0</v>
      </c>
      <c r="P85" s="179" t="e">
        <f t="shared" si="33"/>
        <v>#DIV/0!</v>
      </c>
      <c r="Q85" s="1"/>
      <c r="R85" s="1"/>
    </row>
    <row r="86" spans="1:19" ht="15">
      <c r="A86" s="375"/>
      <c r="B86" s="376"/>
      <c r="C86" s="377"/>
      <c r="D86" s="195">
        <f t="shared" si="28"/>
        <v>0</v>
      </c>
      <c r="E86" s="185">
        <f t="shared" si="29"/>
        <v>0</v>
      </c>
      <c r="F86" s="186">
        <f t="shared" si="30"/>
        <v>0</v>
      </c>
      <c r="G86" s="187">
        <f t="shared" si="30"/>
        <v>0</v>
      </c>
      <c r="H86" s="187">
        <f t="shared" si="30"/>
        <v>0</v>
      </c>
      <c r="I86" s="187">
        <f t="shared" si="30"/>
        <v>0</v>
      </c>
      <c r="J86" s="187">
        <f t="shared" si="30"/>
        <v>0</v>
      </c>
      <c r="K86" s="187">
        <f t="shared" si="30"/>
        <v>0</v>
      </c>
      <c r="L86" s="187">
        <f t="shared" si="30"/>
        <v>0</v>
      </c>
      <c r="M86" s="185">
        <f t="shared" si="30"/>
        <v>0</v>
      </c>
      <c r="N86" s="236">
        <f t="shared" si="31"/>
        <v>0</v>
      </c>
      <c r="O86" s="185">
        <f t="shared" si="32"/>
        <v>0</v>
      </c>
      <c r="P86" s="179" t="e">
        <f t="shared" si="33"/>
        <v>#DIV/0!</v>
      </c>
      <c r="Q86" s="1"/>
      <c r="R86" s="1"/>
    </row>
    <row r="87" spans="1:19" ht="15">
      <c r="A87" s="375"/>
      <c r="B87" s="376"/>
      <c r="C87" s="377"/>
      <c r="D87" s="195">
        <f t="shared" si="28"/>
        <v>0</v>
      </c>
      <c r="E87" s="185">
        <f t="shared" si="29"/>
        <v>0</v>
      </c>
      <c r="F87" s="186">
        <f t="shared" si="30"/>
        <v>0</v>
      </c>
      <c r="G87" s="187">
        <f t="shared" si="30"/>
        <v>0</v>
      </c>
      <c r="H87" s="187">
        <f t="shared" si="30"/>
        <v>0</v>
      </c>
      <c r="I87" s="187">
        <f t="shared" si="30"/>
        <v>0</v>
      </c>
      <c r="J87" s="187">
        <f t="shared" si="30"/>
        <v>0</v>
      </c>
      <c r="K87" s="187">
        <f t="shared" si="30"/>
        <v>0</v>
      </c>
      <c r="L87" s="187">
        <f t="shared" si="30"/>
        <v>0</v>
      </c>
      <c r="M87" s="185">
        <f t="shared" si="30"/>
        <v>0</v>
      </c>
      <c r="N87" s="236">
        <f t="shared" si="31"/>
        <v>0</v>
      </c>
      <c r="O87" s="185">
        <f t="shared" si="32"/>
        <v>0</v>
      </c>
      <c r="P87" s="179" t="e">
        <f t="shared" si="33"/>
        <v>#DIV/0!</v>
      </c>
      <c r="Q87" s="1"/>
      <c r="R87" s="1"/>
    </row>
    <row r="88" spans="1:19" ht="15">
      <c r="A88" s="375"/>
      <c r="B88" s="376"/>
      <c r="C88" s="377"/>
      <c r="D88" s="195">
        <f t="shared" si="28"/>
        <v>0</v>
      </c>
      <c r="E88" s="185">
        <f t="shared" si="29"/>
        <v>0</v>
      </c>
      <c r="F88" s="186">
        <f t="shared" si="30"/>
        <v>0</v>
      </c>
      <c r="G88" s="187">
        <f t="shared" si="30"/>
        <v>0</v>
      </c>
      <c r="H88" s="187">
        <f t="shared" si="30"/>
        <v>0</v>
      </c>
      <c r="I88" s="187">
        <f t="shared" si="30"/>
        <v>0</v>
      </c>
      <c r="J88" s="187">
        <f t="shared" si="30"/>
        <v>0</v>
      </c>
      <c r="K88" s="187">
        <f t="shared" si="30"/>
        <v>0</v>
      </c>
      <c r="L88" s="187">
        <f t="shared" si="30"/>
        <v>0</v>
      </c>
      <c r="M88" s="185">
        <f t="shared" si="30"/>
        <v>0</v>
      </c>
      <c r="N88" s="236">
        <f t="shared" si="31"/>
        <v>0</v>
      </c>
      <c r="O88" s="185">
        <f t="shared" si="32"/>
        <v>0</v>
      </c>
      <c r="P88" s="179" t="e">
        <f t="shared" si="33"/>
        <v>#DIV/0!</v>
      </c>
      <c r="Q88" s="1"/>
      <c r="R88" s="1"/>
    </row>
    <row r="89" spans="1:19" ht="15">
      <c r="A89" s="375"/>
      <c r="B89" s="376"/>
      <c r="C89" s="377"/>
      <c r="D89" s="195">
        <f t="shared" si="28"/>
        <v>0</v>
      </c>
      <c r="E89" s="185">
        <f t="shared" si="29"/>
        <v>0</v>
      </c>
      <c r="F89" s="186">
        <f t="shared" si="30"/>
        <v>0</v>
      </c>
      <c r="G89" s="187">
        <f t="shared" si="30"/>
        <v>0</v>
      </c>
      <c r="H89" s="187">
        <f t="shared" si="30"/>
        <v>0</v>
      </c>
      <c r="I89" s="187">
        <f t="shared" si="30"/>
        <v>0</v>
      </c>
      <c r="J89" s="187">
        <f t="shared" si="30"/>
        <v>0</v>
      </c>
      <c r="K89" s="187">
        <f t="shared" si="30"/>
        <v>0</v>
      </c>
      <c r="L89" s="187">
        <f t="shared" si="30"/>
        <v>0</v>
      </c>
      <c r="M89" s="185">
        <f t="shared" si="30"/>
        <v>0</v>
      </c>
      <c r="N89" s="236">
        <f t="shared" si="31"/>
        <v>0</v>
      </c>
      <c r="O89" s="185">
        <f t="shared" si="32"/>
        <v>0</v>
      </c>
      <c r="P89" s="179" t="e">
        <f t="shared" si="33"/>
        <v>#DIV/0!</v>
      </c>
      <c r="Q89" s="1"/>
      <c r="R89" s="1"/>
    </row>
    <row r="90" spans="1:19" ht="16" thickBot="1">
      <c r="A90" s="378"/>
      <c r="B90" s="379"/>
      <c r="C90" s="380"/>
      <c r="D90" s="198">
        <f t="shared" si="28"/>
        <v>0</v>
      </c>
      <c r="E90" s="189">
        <f t="shared" si="29"/>
        <v>0</v>
      </c>
      <c r="F90" s="190">
        <f t="shared" si="30"/>
        <v>0</v>
      </c>
      <c r="G90" s="191">
        <f t="shared" si="30"/>
        <v>0</v>
      </c>
      <c r="H90" s="191">
        <f t="shared" si="30"/>
        <v>0</v>
      </c>
      <c r="I90" s="191">
        <f t="shared" si="30"/>
        <v>0</v>
      </c>
      <c r="J90" s="191">
        <f t="shared" si="30"/>
        <v>0</v>
      </c>
      <c r="K90" s="191">
        <f t="shared" si="30"/>
        <v>0</v>
      </c>
      <c r="L90" s="191">
        <f t="shared" si="30"/>
        <v>0</v>
      </c>
      <c r="M90" s="189">
        <f t="shared" si="30"/>
        <v>0</v>
      </c>
      <c r="N90" s="237">
        <f t="shared" si="31"/>
        <v>0</v>
      </c>
      <c r="O90" s="189">
        <f t="shared" si="32"/>
        <v>0</v>
      </c>
      <c r="P90" s="180" t="e">
        <f t="shared" si="33"/>
        <v>#DIV/0!</v>
      </c>
      <c r="Q90" s="1"/>
      <c r="R90" s="1"/>
    </row>
    <row r="91" spans="1:19">
      <c r="A91" s="3"/>
      <c r="B91" s="2"/>
      <c r="C91" s="2"/>
      <c r="D91"/>
    </row>
    <row r="92" spans="1:19" ht="13" thickBot="1">
      <c r="A92" s="3"/>
      <c r="B92" s="2"/>
      <c r="C92" s="2"/>
      <c r="D92"/>
    </row>
    <row r="93" spans="1:19" ht="19" thickBot="1">
      <c r="A93" s="464"/>
      <c r="B93" s="464"/>
      <c r="C93" s="464"/>
      <c r="D93" s="87" t="s">
        <v>87</v>
      </c>
      <c r="E93" s="363">
        <v>0</v>
      </c>
      <c r="F93" s="88" t="s">
        <v>8</v>
      </c>
      <c r="G93" s="89">
        <f>+D$4</f>
        <v>0</v>
      </c>
      <c r="H93" s="463" t="s">
        <v>9</v>
      </c>
      <c r="I93" s="463"/>
      <c r="J93" s="463"/>
      <c r="K93" s="90">
        <f>+D$11</f>
        <v>0</v>
      </c>
      <c r="L93" s="10"/>
    </row>
    <row r="94" spans="1:19" ht="50.25" customHeight="1" thickBot="1">
      <c r="A94" s="456" t="str">
        <f>+B35</f>
        <v>Drug</v>
      </c>
      <c r="B94" s="457"/>
      <c r="C94" s="458"/>
      <c r="D94" s="166" t="s">
        <v>13</v>
      </c>
      <c r="E94" s="164" t="s">
        <v>14</v>
      </c>
      <c r="F94" s="121" t="str">
        <f>+B$14</f>
        <v>terms</v>
      </c>
      <c r="G94" s="121" t="str">
        <f>+B$17</f>
        <v>G&amp;A  (damages included)</v>
      </c>
      <c r="H94" s="121" t="str">
        <f>+B$18</f>
        <v>Distribution &amp; Warehousing</v>
      </c>
      <c r="I94" s="121" t="str">
        <f>+B$19</f>
        <v>Marketing (retailer)</v>
      </c>
      <c r="J94" s="121" t="str">
        <f>+B$20</f>
        <v>Marketing (consumer)</v>
      </c>
      <c r="K94" s="121" t="str">
        <f>+B$21</f>
        <v>Sales Commission</v>
      </c>
      <c r="L94" s="121" t="str">
        <f>+B$22</f>
        <v>Other</v>
      </c>
      <c r="M94" s="121" t="str">
        <f>+B$13</f>
        <v xml:space="preserve">Base MFR Cost/Unit </v>
      </c>
      <c r="N94" s="165" t="str">
        <f>+B$24</f>
        <v>Total Cost of Goods</v>
      </c>
      <c r="O94" s="160" t="s">
        <v>72</v>
      </c>
      <c r="P94" s="161" t="s">
        <v>12</v>
      </c>
    </row>
    <row r="95" spans="1:19" ht="19" thickBot="1">
      <c r="A95" s="30"/>
      <c r="B95" s="31"/>
      <c r="C95" s="58" t="s">
        <v>2</v>
      </c>
      <c r="D95" s="447">
        <f>SUM(D97:D105)</f>
        <v>0</v>
      </c>
      <c r="E95" s="449">
        <f>SUM(E97:E105)</f>
        <v>0</v>
      </c>
      <c r="F95" s="308">
        <f>+D$14</f>
        <v>0</v>
      </c>
      <c r="G95" s="309">
        <f>+D$17</f>
        <v>0</v>
      </c>
      <c r="H95" s="310">
        <f>+D$18</f>
        <v>0</v>
      </c>
      <c r="I95" s="310">
        <f>+D$19</f>
        <v>0</v>
      </c>
      <c r="J95" s="310">
        <f>+D$20</f>
        <v>0</v>
      </c>
      <c r="K95" s="309">
        <f>+D$21</f>
        <v>0</v>
      </c>
      <c r="L95" s="310">
        <f>+D$22</f>
        <v>0</v>
      </c>
      <c r="M95" s="311">
        <f>+D$13</f>
        <v>0</v>
      </c>
      <c r="N95" s="312">
        <f>+D$24</f>
        <v>0</v>
      </c>
      <c r="O95" s="313">
        <f>+D$26</f>
        <v>0</v>
      </c>
      <c r="P95" s="325"/>
    </row>
    <row r="96" spans="1:19" ht="21" thickBot="1">
      <c r="A96" s="94" t="s">
        <v>1</v>
      </c>
      <c r="B96" s="174" t="s">
        <v>0</v>
      </c>
      <c r="C96" s="177">
        <f>SUM(C97:C105)</f>
        <v>0</v>
      </c>
      <c r="D96" s="448"/>
      <c r="E96" s="450"/>
      <c r="F96" s="316">
        <f t="shared" ref="F96:O96" si="34">SUM(F97:F105)</f>
        <v>0</v>
      </c>
      <c r="G96" s="316">
        <f t="shared" si="34"/>
        <v>0</v>
      </c>
      <c r="H96" s="316">
        <f t="shared" si="34"/>
        <v>0</v>
      </c>
      <c r="I96" s="316">
        <f t="shared" si="34"/>
        <v>0</v>
      </c>
      <c r="J96" s="316">
        <f t="shared" si="34"/>
        <v>0</v>
      </c>
      <c r="K96" s="316">
        <f t="shared" si="34"/>
        <v>0</v>
      </c>
      <c r="L96" s="316">
        <f t="shared" si="34"/>
        <v>0</v>
      </c>
      <c r="M96" s="324">
        <f t="shared" si="34"/>
        <v>0</v>
      </c>
      <c r="N96" s="319">
        <f t="shared" si="34"/>
        <v>0</v>
      </c>
      <c r="O96" s="320">
        <f t="shared" si="34"/>
        <v>0</v>
      </c>
      <c r="P96" s="326" t="e">
        <f>+O96/E95</f>
        <v>#DIV/0!</v>
      </c>
      <c r="Q96" s="8"/>
      <c r="R96" s="8"/>
      <c r="S96" s="8"/>
    </row>
    <row r="97" spans="1:41" ht="15">
      <c r="A97" s="366"/>
      <c r="B97" s="373"/>
      <c r="C97" s="366"/>
      <c r="D97" s="181">
        <f t="shared" ref="D97:D105" si="35">+$E$93*C97*52*$D$28</f>
        <v>0</v>
      </c>
      <c r="E97" s="182">
        <f t="shared" ref="E97:E105" si="36">+D97*$K$93</f>
        <v>0</v>
      </c>
      <c r="F97" s="183">
        <f t="shared" ref="F97:M105" si="37">+$D97*F$95</f>
        <v>0</v>
      </c>
      <c r="G97" s="184">
        <f t="shared" si="37"/>
        <v>0</v>
      </c>
      <c r="H97" s="184">
        <f t="shared" si="37"/>
        <v>0</v>
      </c>
      <c r="I97" s="184">
        <f t="shared" si="37"/>
        <v>0</v>
      </c>
      <c r="J97" s="184">
        <f t="shared" si="37"/>
        <v>0</v>
      </c>
      <c r="K97" s="184">
        <f t="shared" si="37"/>
        <v>0</v>
      </c>
      <c r="L97" s="184">
        <f t="shared" si="37"/>
        <v>0</v>
      </c>
      <c r="M97" s="192">
        <f t="shared" si="37"/>
        <v>0</v>
      </c>
      <c r="N97" s="321">
        <f t="shared" ref="N97:N105" si="38">SUM(F97:M97)</f>
        <v>0</v>
      </c>
      <c r="O97" s="193">
        <f t="shared" ref="O97:O105" si="39">+E97-N97</f>
        <v>0</v>
      </c>
      <c r="P97" s="194" t="e">
        <f t="shared" ref="P97:P105" si="40">+O97/E97</f>
        <v>#DIV/0!</v>
      </c>
      <c r="Q97" s="1"/>
      <c r="R97" s="1"/>
      <c r="S97" s="1"/>
    </row>
    <row r="98" spans="1:41" ht="15">
      <c r="A98" s="369"/>
      <c r="B98" s="376"/>
      <c r="C98" s="369"/>
      <c r="D98" s="195">
        <f t="shared" si="35"/>
        <v>0</v>
      </c>
      <c r="E98" s="185">
        <f t="shared" si="36"/>
        <v>0</v>
      </c>
      <c r="F98" s="186">
        <f t="shared" si="37"/>
        <v>0</v>
      </c>
      <c r="G98" s="187">
        <f t="shared" si="37"/>
        <v>0</v>
      </c>
      <c r="H98" s="187">
        <f t="shared" si="37"/>
        <v>0</v>
      </c>
      <c r="I98" s="187">
        <f t="shared" si="37"/>
        <v>0</v>
      </c>
      <c r="J98" s="187">
        <f t="shared" si="37"/>
        <v>0</v>
      </c>
      <c r="K98" s="187">
        <f t="shared" si="37"/>
        <v>0</v>
      </c>
      <c r="L98" s="187">
        <f t="shared" si="37"/>
        <v>0</v>
      </c>
      <c r="M98" s="196">
        <f t="shared" si="37"/>
        <v>0</v>
      </c>
      <c r="N98" s="236">
        <f t="shared" si="38"/>
        <v>0</v>
      </c>
      <c r="O98" s="197">
        <f t="shared" si="39"/>
        <v>0</v>
      </c>
      <c r="P98" s="179" t="e">
        <f t="shared" si="40"/>
        <v>#DIV/0!</v>
      </c>
      <c r="Q98" s="1"/>
      <c r="R98" s="1"/>
      <c r="S98" s="1"/>
    </row>
    <row r="99" spans="1:41" ht="15">
      <c r="A99" s="369"/>
      <c r="B99" s="376"/>
      <c r="C99" s="369"/>
      <c r="D99" s="195">
        <f t="shared" si="35"/>
        <v>0</v>
      </c>
      <c r="E99" s="185">
        <f t="shared" si="36"/>
        <v>0</v>
      </c>
      <c r="F99" s="186">
        <f t="shared" si="37"/>
        <v>0</v>
      </c>
      <c r="G99" s="187">
        <f t="shared" si="37"/>
        <v>0</v>
      </c>
      <c r="H99" s="187">
        <f t="shared" si="37"/>
        <v>0</v>
      </c>
      <c r="I99" s="187">
        <f t="shared" si="37"/>
        <v>0</v>
      </c>
      <c r="J99" s="187">
        <f t="shared" si="37"/>
        <v>0</v>
      </c>
      <c r="K99" s="187">
        <f t="shared" si="37"/>
        <v>0</v>
      </c>
      <c r="L99" s="187">
        <f t="shared" si="37"/>
        <v>0</v>
      </c>
      <c r="M99" s="196">
        <f t="shared" si="37"/>
        <v>0</v>
      </c>
      <c r="N99" s="236">
        <f t="shared" si="38"/>
        <v>0</v>
      </c>
      <c r="O99" s="197">
        <f t="shared" si="39"/>
        <v>0</v>
      </c>
      <c r="P99" s="179" t="e">
        <f t="shared" si="40"/>
        <v>#DIV/0!</v>
      </c>
      <c r="Q99" s="1"/>
      <c r="R99" s="1"/>
      <c r="S99" s="1"/>
    </row>
    <row r="100" spans="1:41" ht="15">
      <c r="A100" s="369"/>
      <c r="B100" s="376"/>
      <c r="C100" s="369"/>
      <c r="D100" s="195">
        <f t="shared" si="35"/>
        <v>0</v>
      </c>
      <c r="E100" s="185">
        <f t="shared" si="36"/>
        <v>0</v>
      </c>
      <c r="F100" s="186">
        <f t="shared" si="37"/>
        <v>0</v>
      </c>
      <c r="G100" s="187">
        <f t="shared" si="37"/>
        <v>0</v>
      </c>
      <c r="H100" s="187">
        <f t="shared" si="37"/>
        <v>0</v>
      </c>
      <c r="I100" s="187">
        <f t="shared" si="37"/>
        <v>0</v>
      </c>
      <c r="J100" s="187">
        <f t="shared" si="37"/>
        <v>0</v>
      </c>
      <c r="K100" s="187">
        <f t="shared" si="37"/>
        <v>0</v>
      </c>
      <c r="L100" s="187">
        <f t="shared" si="37"/>
        <v>0</v>
      </c>
      <c r="M100" s="196">
        <f t="shared" si="37"/>
        <v>0</v>
      </c>
      <c r="N100" s="236">
        <f t="shared" si="38"/>
        <v>0</v>
      </c>
      <c r="O100" s="197">
        <f t="shared" si="39"/>
        <v>0</v>
      </c>
      <c r="P100" s="179" t="e">
        <f t="shared" si="40"/>
        <v>#DIV/0!</v>
      </c>
      <c r="Q100" s="1"/>
      <c r="R100" s="1"/>
      <c r="S100" s="1"/>
    </row>
    <row r="101" spans="1:41" ht="15">
      <c r="A101" s="369"/>
      <c r="B101" s="376"/>
      <c r="C101" s="369"/>
      <c r="D101" s="195">
        <f t="shared" si="35"/>
        <v>0</v>
      </c>
      <c r="E101" s="185">
        <f t="shared" si="36"/>
        <v>0</v>
      </c>
      <c r="F101" s="186">
        <f t="shared" si="37"/>
        <v>0</v>
      </c>
      <c r="G101" s="187">
        <f t="shared" si="37"/>
        <v>0</v>
      </c>
      <c r="H101" s="187">
        <f t="shared" si="37"/>
        <v>0</v>
      </c>
      <c r="I101" s="187">
        <f t="shared" si="37"/>
        <v>0</v>
      </c>
      <c r="J101" s="187">
        <f t="shared" si="37"/>
        <v>0</v>
      </c>
      <c r="K101" s="187">
        <f t="shared" si="37"/>
        <v>0</v>
      </c>
      <c r="L101" s="187">
        <f t="shared" si="37"/>
        <v>0</v>
      </c>
      <c r="M101" s="196">
        <f t="shared" si="37"/>
        <v>0</v>
      </c>
      <c r="N101" s="236">
        <f t="shared" si="38"/>
        <v>0</v>
      </c>
      <c r="O101" s="197">
        <f t="shared" si="39"/>
        <v>0</v>
      </c>
      <c r="P101" s="179" t="e">
        <f t="shared" si="40"/>
        <v>#DIV/0!</v>
      </c>
      <c r="Q101" s="1"/>
      <c r="R101" s="1"/>
      <c r="S101" s="1"/>
    </row>
    <row r="102" spans="1:41" ht="15">
      <c r="A102" s="369"/>
      <c r="B102" s="376"/>
      <c r="C102" s="369"/>
      <c r="D102" s="195">
        <f t="shared" si="35"/>
        <v>0</v>
      </c>
      <c r="E102" s="185">
        <f t="shared" si="36"/>
        <v>0</v>
      </c>
      <c r="F102" s="186">
        <f t="shared" si="37"/>
        <v>0</v>
      </c>
      <c r="G102" s="187">
        <f t="shared" si="37"/>
        <v>0</v>
      </c>
      <c r="H102" s="187">
        <f t="shared" si="37"/>
        <v>0</v>
      </c>
      <c r="I102" s="187">
        <f t="shared" si="37"/>
        <v>0</v>
      </c>
      <c r="J102" s="187">
        <f t="shared" si="37"/>
        <v>0</v>
      </c>
      <c r="K102" s="187">
        <f t="shared" si="37"/>
        <v>0</v>
      </c>
      <c r="L102" s="187">
        <f t="shared" si="37"/>
        <v>0</v>
      </c>
      <c r="M102" s="196">
        <f t="shared" si="37"/>
        <v>0</v>
      </c>
      <c r="N102" s="236">
        <f t="shared" si="38"/>
        <v>0</v>
      </c>
      <c r="O102" s="197">
        <f t="shared" si="39"/>
        <v>0</v>
      </c>
      <c r="P102" s="179" t="e">
        <f t="shared" si="40"/>
        <v>#DIV/0!</v>
      </c>
      <c r="Q102" s="1"/>
      <c r="R102" s="1"/>
      <c r="S102" s="1"/>
    </row>
    <row r="103" spans="1:41" ht="15">
      <c r="A103" s="369"/>
      <c r="B103" s="376"/>
      <c r="C103" s="369"/>
      <c r="D103" s="195">
        <f t="shared" si="35"/>
        <v>0</v>
      </c>
      <c r="E103" s="185">
        <f t="shared" si="36"/>
        <v>0</v>
      </c>
      <c r="F103" s="186">
        <f t="shared" si="37"/>
        <v>0</v>
      </c>
      <c r="G103" s="187">
        <f t="shared" si="37"/>
        <v>0</v>
      </c>
      <c r="H103" s="187">
        <f t="shared" si="37"/>
        <v>0</v>
      </c>
      <c r="I103" s="187">
        <f t="shared" si="37"/>
        <v>0</v>
      </c>
      <c r="J103" s="187">
        <f t="shared" si="37"/>
        <v>0</v>
      </c>
      <c r="K103" s="187">
        <f t="shared" si="37"/>
        <v>0</v>
      </c>
      <c r="L103" s="187">
        <f t="shared" si="37"/>
        <v>0</v>
      </c>
      <c r="M103" s="196">
        <f t="shared" si="37"/>
        <v>0</v>
      </c>
      <c r="N103" s="236">
        <f t="shared" si="38"/>
        <v>0</v>
      </c>
      <c r="O103" s="197">
        <f t="shared" si="39"/>
        <v>0</v>
      </c>
      <c r="P103" s="179" t="e">
        <f t="shared" si="40"/>
        <v>#DIV/0!</v>
      </c>
      <c r="Q103" s="1"/>
      <c r="R103" s="1"/>
      <c r="S103" s="1"/>
    </row>
    <row r="104" spans="1:41" ht="15">
      <c r="A104" s="369"/>
      <c r="B104" s="376"/>
      <c r="C104" s="369"/>
      <c r="D104" s="195">
        <f t="shared" si="35"/>
        <v>0</v>
      </c>
      <c r="E104" s="185">
        <f t="shared" si="36"/>
        <v>0</v>
      </c>
      <c r="F104" s="186">
        <f t="shared" si="37"/>
        <v>0</v>
      </c>
      <c r="G104" s="187">
        <f t="shared" si="37"/>
        <v>0</v>
      </c>
      <c r="H104" s="187">
        <f t="shared" si="37"/>
        <v>0</v>
      </c>
      <c r="I104" s="187">
        <f t="shared" si="37"/>
        <v>0</v>
      </c>
      <c r="J104" s="187">
        <f t="shared" si="37"/>
        <v>0</v>
      </c>
      <c r="K104" s="187">
        <f t="shared" si="37"/>
        <v>0</v>
      </c>
      <c r="L104" s="187">
        <f t="shared" si="37"/>
        <v>0</v>
      </c>
      <c r="M104" s="196">
        <f t="shared" si="37"/>
        <v>0</v>
      </c>
      <c r="N104" s="236">
        <f t="shared" si="38"/>
        <v>0</v>
      </c>
      <c r="O104" s="197">
        <f t="shared" si="39"/>
        <v>0</v>
      </c>
      <c r="P104" s="179" t="e">
        <f t="shared" si="40"/>
        <v>#DIV/0!</v>
      </c>
      <c r="Q104" s="1"/>
      <c r="R104" s="1"/>
      <c r="S104" s="1"/>
    </row>
    <row r="105" spans="1:41" ht="16" thickBot="1">
      <c r="A105" s="381"/>
      <c r="B105" s="379"/>
      <c r="C105" s="371"/>
      <c r="D105" s="198">
        <f t="shared" si="35"/>
        <v>0</v>
      </c>
      <c r="E105" s="189">
        <f t="shared" si="36"/>
        <v>0</v>
      </c>
      <c r="F105" s="190">
        <f t="shared" si="37"/>
        <v>0</v>
      </c>
      <c r="G105" s="191">
        <f t="shared" si="37"/>
        <v>0</v>
      </c>
      <c r="H105" s="191">
        <f t="shared" si="37"/>
        <v>0</v>
      </c>
      <c r="I105" s="191">
        <f t="shared" si="37"/>
        <v>0</v>
      </c>
      <c r="J105" s="191">
        <f t="shared" si="37"/>
        <v>0</v>
      </c>
      <c r="K105" s="191">
        <f t="shared" si="37"/>
        <v>0</v>
      </c>
      <c r="L105" s="191">
        <f t="shared" si="37"/>
        <v>0</v>
      </c>
      <c r="M105" s="199">
        <f t="shared" si="37"/>
        <v>0</v>
      </c>
      <c r="N105" s="237">
        <f t="shared" si="38"/>
        <v>0</v>
      </c>
      <c r="O105" s="200">
        <f t="shared" si="39"/>
        <v>0</v>
      </c>
      <c r="P105" s="180" t="e">
        <f t="shared" si="40"/>
        <v>#DIV/0!</v>
      </c>
      <c r="Q105" s="1"/>
      <c r="R105" s="1"/>
      <c r="S105" s="1"/>
    </row>
    <row r="106" spans="1:41">
      <c r="A106" s="3"/>
      <c r="B106" s="2"/>
      <c r="C106" s="2"/>
      <c r="D106"/>
    </row>
    <row r="107" spans="1:41" ht="13" thickBot="1">
      <c r="A107" s="3"/>
      <c r="B107" s="2"/>
      <c r="C107" s="2"/>
      <c r="D107"/>
    </row>
    <row r="108" spans="1:41" ht="19" thickBot="1">
      <c r="A108" s="464"/>
      <c r="B108" s="464"/>
      <c r="C108" s="464"/>
      <c r="D108" s="87" t="s">
        <v>87</v>
      </c>
      <c r="E108" s="363">
        <v>0</v>
      </c>
      <c r="F108" s="88" t="s">
        <v>8</v>
      </c>
      <c r="G108" s="89">
        <f>+D$4</f>
        <v>0</v>
      </c>
      <c r="H108" s="463" t="s">
        <v>9</v>
      </c>
      <c r="I108" s="463"/>
      <c r="J108" s="463"/>
      <c r="K108" s="90">
        <f>+D$11</f>
        <v>0</v>
      </c>
      <c r="L108" s="10"/>
    </row>
    <row r="109" spans="1:41" ht="50.25" customHeight="1" thickBot="1">
      <c r="A109" s="456" t="str">
        <f>+B36</f>
        <v>Specialty</v>
      </c>
      <c r="B109" s="457"/>
      <c r="C109" s="458"/>
      <c r="D109" s="166" t="s">
        <v>13</v>
      </c>
      <c r="E109" s="164" t="s">
        <v>14</v>
      </c>
      <c r="F109" s="121" t="str">
        <f>+B$14</f>
        <v>terms</v>
      </c>
      <c r="G109" s="121" t="str">
        <f>+B$17</f>
        <v>G&amp;A  (damages included)</v>
      </c>
      <c r="H109" s="121" t="str">
        <f>+B$18</f>
        <v>Distribution &amp; Warehousing</v>
      </c>
      <c r="I109" s="121" t="str">
        <f>+B$19</f>
        <v>Marketing (retailer)</v>
      </c>
      <c r="J109" s="121" t="str">
        <f>+B$20</f>
        <v>Marketing (consumer)</v>
      </c>
      <c r="K109" s="121" t="str">
        <f>+B$21</f>
        <v>Sales Commission</v>
      </c>
      <c r="L109" s="121" t="str">
        <f>+B$22</f>
        <v>Other</v>
      </c>
      <c r="M109" s="121" t="str">
        <f>+B$13</f>
        <v xml:space="preserve">Base MFR Cost/Unit </v>
      </c>
      <c r="N109" s="165" t="str">
        <f>+B$24</f>
        <v>Total Cost of Goods</v>
      </c>
      <c r="O109" s="160" t="s">
        <v>72</v>
      </c>
      <c r="P109" s="161" t="s">
        <v>12</v>
      </c>
    </row>
    <row r="110" spans="1:41" ht="19" thickBot="1">
      <c r="A110" s="91"/>
      <c r="B110" s="11"/>
      <c r="C110" s="15" t="s">
        <v>2</v>
      </c>
      <c r="D110" s="459">
        <f>SUM(D112:D121)</f>
        <v>0</v>
      </c>
      <c r="E110" s="461">
        <f>SUM(E112:E121)</f>
        <v>0</v>
      </c>
      <c r="F110" s="308">
        <f>+D$14</f>
        <v>0</v>
      </c>
      <c r="G110" s="309">
        <f>+D$17</f>
        <v>0</v>
      </c>
      <c r="H110" s="310">
        <f>+D$18</f>
        <v>0</v>
      </c>
      <c r="I110" s="310">
        <f>+D$19</f>
        <v>0</v>
      </c>
      <c r="J110" s="310">
        <f>+D$20</f>
        <v>0</v>
      </c>
      <c r="K110" s="309">
        <f>+D$21</f>
        <v>0</v>
      </c>
      <c r="L110" s="310">
        <f>+D$22</f>
        <v>0</v>
      </c>
      <c r="M110" s="311">
        <f>+D$13</f>
        <v>0</v>
      </c>
      <c r="N110" s="312">
        <f>+D$24</f>
        <v>0</v>
      </c>
      <c r="O110" s="313">
        <f>+D$26</f>
        <v>0</v>
      </c>
      <c r="P110" s="322"/>
    </row>
    <row r="111" spans="1:41" ht="21" thickBot="1">
      <c r="A111" s="92" t="s">
        <v>1</v>
      </c>
      <c r="B111" s="173" t="s">
        <v>0</v>
      </c>
      <c r="C111" s="176">
        <f>SUM(C112:C120)</f>
        <v>0</v>
      </c>
      <c r="D111" s="460"/>
      <c r="E111" s="462"/>
      <c r="F111" s="316">
        <f t="shared" ref="F111:O111" si="41">SUM(F112:F121)</f>
        <v>0</v>
      </c>
      <c r="G111" s="317">
        <f t="shared" si="41"/>
        <v>0</v>
      </c>
      <c r="H111" s="317">
        <f t="shared" si="41"/>
        <v>0</v>
      </c>
      <c r="I111" s="317">
        <f t="shared" si="41"/>
        <v>0</v>
      </c>
      <c r="J111" s="317">
        <f t="shared" si="41"/>
        <v>0</v>
      </c>
      <c r="K111" s="317">
        <f t="shared" si="41"/>
        <v>0</v>
      </c>
      <c r="L111" s="317">
        <f t="shared" si="41"/>
        <v>0</v>
      </c>
      <c r="M111" s="318">
        <f t="shared" si="41"/>
        <v>0</v>
      </c>
      <c r="N111" s="319">
        <f t="shared" si="41"/>
        <v>0</v>
      </c>
      <c r="O111" s="320">
        <f t="shared" si="41"/>
        <v>0</v>
      </c>
      <c r="P111" s="323" t="e">
        <f>+O111/E110</f>
        <v>#DIV/0!</v>
      </c>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row>
    <row r="112" spans="1:41" ht="15">
      <c r="A112" s="372"/>
      <c r="B112" s="373"/>
      <c r="C112" s="374"/>
      <c r="D112" s="181">
        <f t="shared" ref="D112:D120" si="42">+$E$108*C112*52*$D$28</f>
        <v>0</v>
      </c>
      <c r="E112" s="182">
        <f t="shared" ref="E112:E120" si="43">+D112*$K$108</f>
        <v>0</v>
      </c>
      <c r="F112" s="183">
        <f t="shared" ref="F112:M120" si="44">+$D112*F$110</f>
        <v>0</v>
      </c>
      <c r="G112" s="184">
        <f t="shared" si="44"/>
        <v>0</v>
      </c>
      <c r="H112" s="184">
        <f t="shared" si="44"/>
        <v>0</v>
      </c>
      <c r="I112" s="184">
        <f t="shared" si="44"/>
        <v>0</v>
      </c>
      <c r="J112" s="184">
        <f t="shared" si="44"/>
        <v>0</v>
      </c>
      <c r="K112" s="184">
        <f t="shared" si="44"/>
        <v>0</v>
      </c>
      <c r="L112" s="184">
        <f t="shared" si="44"/>
        <v>0</v>
      </c>
      <c r="M112" s="182">
        <f t="shared" si="44"/>
        <v>0</v>
      </c>
      <c r="N112" s="321">
        <f t="shared" ref="N112:N120" si="45">SUM(F112:M112)</f>
        <v>0</v>
      </c>
      <c r="O112" s="182">
        <f t="shared" ref="O112:O120" si="46">+E112-N112</f>
        <v>0</v>
      </c>
      <c r="P112" s="179" t="e">
        <f t="shared" ref="P112:P120" si="47">+O112/E112</f>
        <v>#DIV/0!</v>
      </c>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ht="15">
      <c r="A113" s="375"/>
      <c r="B113" s="376"/>
      <c r="C113" s="377"/>
      <c r="D113" s="181">
        <f t="shared" si="42"/>
        <v>0</v>
      </c>
      <c r="E113" s="185">
        <f t="shared" si="43"/>
        <v>0</v>
      </c>
      <c r="F113" s="186">
        <f t="shared" si="44"/>
        <v>0</v>
      </c>
      <c r="G113" s="187">
        <f t="shared" si="44"/>
        <v>0</v>
      </c>
      <c r="H113" s="187">
        <f t="shared" si="44"/>
        <v>0</v>
      </c>
      <c r="I113" s="187">
        <f t="shared" si="44"/>
        <v>0</v>
      </c>
      <c r="J113" s="187">
        <f t="shared" si="44"/>
        <v>0</v>
      </c>
      <c r="K113" s="187">
        <f t="shared" si="44"/>
        <v>0</v>
      </c>
      <c r="L113" s="187">
        <f t="shared" si="44"/>
        <v>0</v>
      </c>
      <c r="M113" s="185">
        <f t="shared" si="44"/>
        <v>0</v>
      </c>
      <c r="N113" s="236">
        <f t="shared" si="45"/>
        <v>0</v>
      </c>
      <c r="O113" s="185">
        <f t="shared" si="46"/>
        <v>0</v>
      </c>
      <c r="P113" s="179" t="e">
        <f t="shared" si="47"/>
        <v>#DIV/0!</v>
      </c>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ht="15">
      <c r="A114" s="375"/>
      <c r="B114" s="376"/>
      <c r="C114" s="377"/>
      <c r="D114" s="181">
        <f t="shared" si="42"/>
        <v>0</v>
      </c>
      <c r="E114" s="185">
        <f t="shared" si="43"/>
        <v>0</v>
      </c>
      <c r="F114" s="186">
        <f t="shared" si="44"/>
        <v>0</v>
      </c>
      <c r="G114" s="187">
        <f t="shared" si="44"/>
        <v>0</v>
      </c>
      <c r="H114" s="187">
        <f t="shared" si="44"/>
        <v>0</v>
      </c>
      <c r="I114" s="187">
        <f t="shared" si="44"/>
        <v>0</v>
      </c>
      <c r="J114" s="187">
        <f t="shared" si="44"/>
        <v>0</v>
      </c>
      <c r="K114" s="187">
        <f t="shared" si="44"/>
        <v>0</v>
      </c>
      <c r="L114" s="187">
        <f t="shared" si="44"/>
        <v>0</v>
      </c>
      <c r="M114" s="185">
        <f t="shared" si="44"/>
        <v>0</v>
      </c>
      <c r="N114" s="236">
        <f t="shared" si="45"/>
        <v>0</v>
      </c>
      <c r="O114" s="185">
        <f t="shared" si="46"/>
        <v>0</v>
      </c>
      <c r="P114" s="179" t="e">
        <f t="shared" si="47"/>
        <v>#DIV/0!</v>
      </c>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15">
      <c r="A115" s="375"/>
      <c r="B115" s="376"/>
      <c r="C115" s="377"/>
      <c r="D115" s="181">
        <f t="shared" si="42"/>
        <v>0</v>
      </c>
      <c r="E115" s="185">
        <f t="shared" si="43"/>
        <v>0</v>
      </c>
      <c r="F115" s="186">
        <f t="shared" si="44"/>
        <v>0</v>
      </c>
      <c r="G115" s="187">
        <f t="shared" si="44"/>
        <v>0</v>
      </c>
      <c r="H115" s="187">
        <f t="shared" si="44"/>
        <v>0</v>
      </c>
      <c r="I115" s="187">
        <f t="shared" si="44"/>
        <v>0</v>
      </c>
      <c r="J115" s="187">
        <f t="shared" si="44"/>
        <v>0</v>
      </c>
      <c r="K115" s="187">
        <f t="shared" si="44"/>
        <v>0</v>
      </c>
      <c r="L115" s="187">
        <f t="shared" si="44"/>
        <v>0</v>
      </c>
      <c r="M115" s="185">
        <f t="shared" si="44"/>
        <v>0</v>
      </c>
      <c r="N115" s="236">
        <f t="shared" si="45"/>
        <v>0</v>
      </c>
      <c r="O115" s="185">
        <f t="shared" si="46"/>
        <v>0</v>
      </c>
      <c r="P115" s="179" t="e">
        <f t="shared" si="47"/>
        <v>#DIV/0!</v>
      </c>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15">
      <c r="A116" s="375"/>
      <c r="B116" s="376"/>
      <c r="C116" s="377"/>
      <c r="D116" s="181">
        <f t="shared" si="42"/>
        <v>0</v>
      </c>
      <c r="E116" s="185">
        <f t="shared" si="43"/>
        <v>0</v>
      </c>
      <c r="F116" s="186">
        <f t="shared" si="44"/>
        <v>0</v>
      </c>
      <c r="G116" s="187">
        <f t="shared" si="44"/>
        <v>0</v>
      </c>
      <c r="H116" s="187">
        <f t="shared" si="44"/>
        <v>0</v>
      </c>
      <c r="I116" s="187">
        <f t="shared" si="44"/>
        <v>0</v>
      </c>
      <c r="J116" s="187">
        <f t="shared" si="44"/>
        <v>0</v>
      </c>
      <c r="K116" s="187">
        <f t="shared" si="44"/>
        <v>0</v>
      </c>
      <c r="L116" s="187">
        <f t="shared" si="44"/>
        <v>0</v>
      </c>
      <c r="M116" s="185">
        <f t="shared" si="44"/>
        <v>0</v>
      </c>
      <c r="N116" s="236">
        <f t="shared" si="45"/>
        <v>0</v>
      </c>
      <c r="O116" s="185">
        <f t="shared" si="46"/>
        <v>0</v>
      </c>
      <c r="P116" s="179" t="e">
        <f t="shared" si="47"/>
        <v>#DIV/0!</v>
      </c>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ht="15">
      <c r="A117" s="375"/>
      <c r="B117" s="376"/>
      <c r="C117" s="377"/>
      <c r="D117" s="181">
        <f t="shared" si="42"/>
        <v>0</v>
      </c>
      <c r="E117" s="185">
        <f t="shared" si="43"/>
        <v>0</v>
      </c>
      <c r="F117" s="186">
        <f t="shared" si="44"/>
        <v>0</v>
      </c>
      <c r="G117" s="187">
        <f t="shared" si="44"/>
        <v>0</v>
      </c>
      <c r="H117" s="187">
        <f t="shared" si="44"/>
        <v>0</v>
      </c>
      <c r="I117" s="187">
        <f t="shared" si="44"/>
        <v>0</v>
      </c>
      <c r="J117" s="187">
        <f t="shared" si="44"/>
        <v>0</v>
      </c>
      <c r="K117" s="187">
        <f t="shared" si="44"/>
        <v>0</v>
      </c>
      <c r="L117" s="187">
        <f t="shared" si="44"/>
        <v>0</v>
      </c>
      <c r="M117" s="185">
        <f t="shared" si="44"/>
        <v>0</v>
      </c>
      <c r="N117" s="236">
        <f t="shared" si="45"/>
        <v>0</v>
      </c>
      <c r="O117" s="185">
        <f t="shared" si="46"/>
        <v>0</v>
      </c>
      <c r="P117" s="179" t="e">
        <f t="shared" si="47"/>
        <v>#DIV/0!</v>
      </c>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ht="15">
      <c r="A118" s="375"/>
      <c r="B118" s="376"/>
      <c r="C118" s="377"/>
      <c r="D118" s="181">
        <f t="shared" si="42"/>
        <v>0</v>
      </c>
      <c r="E118" s="185">
        <f t="shared" si="43"/>
        <v>0</v>
      </c>
      <c r="F118" s="186">
        <f t="shared" si="44"/>
        <v>0</v>
      </c>
      <c r="G118" s="187">
        <f t="shared" si="44"/>
        <v>0</v>
      </c>
      <c r="H118" s="187">
        <f t="shared" si="44"/>
        <v>0</v>
      </c>
      <c r="I118" s="187">
        <f t="shared" si="44"/>
        <v>0</v>
      </c>
      <c r="J118" s="187">
        <f t="shared" si="44"/>
        <v>0</v>
      </c>
      <c r="K118" s="187">
        <f t="shared" si="44"/>
        <v>0</v>
      </c>
      <c r="L118" s="187">
        <f t="shared" si="44"/>
        <v>0</v>
      </c>
      <c r="M118" s="185">
        <f t="shared" si="44"/>
        <v>0</v>
      </c>
      <c r="N118" s="236">
        <f t="shared" si="45"/>
        <v>0</v>
      </c>
      <c r="O118" s="185">
        <f t="shared" si="46"/>
        <v>0</v>
      </c>
      <c r="P118" s="179" t="e">
        <f t="shared" si="47"/>
        <v>#DIV/0!</v>
      </c>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ht="15">
      <c r="A119" s="375"/>
      <c r="B119" s="376"/>
      <c r="C119" s="377"/>
      <c r="D119" s="181">
        <f t="shared" si="42"/>
        <v>0</v>
      </c>
      <c r="E119" s="185">
        <f t="shared" si="43"/>
        <v>0</v>
      </c>
      <c r="F119" s="186">
        <f t="shared" si="44"/>
        <v>0</v>
      </c>
      <c r="G119" s="187">
        <f t="shared" si="44"/>
        <v>0</v>
      </c>
      <c r="H119" s="187">
        <f t="shared" si="44"/>
        <v>0</v>
      </c>
      <c r="I119" s="187">
        <f t="shared" si="44"/>
        <v>0</v>
      </c>
      <c r="J119" s="187">
        <f t="shared" si="44"/>
        <v>0</v>
      </c>
      <c r="K119" s="187">
        <f t="shared" si="44"/>
        <v>0</v>
      </c>
      <c r="L119" s="187">
        <f t="shared" si="44"/>
        <v>0</v>
      </c>
      <c r="M119" s="185">
        <f t="shared" si="44"/>
        <v>0</v>
      </c>
      <c r="N119" s="236">
        <f t="shared" si="45"/>
        <v>0</v>
      </c>
      <c r="O119" s="185">
        <f t="shared" si="46"/>
        <v>0</v>
      </c>
      <c r="P119" s="179" t="e">
        <f t="shared" si="47"/>
        <v>#DIV/0!</v>
      </c>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ht="16" thickBot="1">
      <c r="A120" s="378"/>
      <c r="B120" s="379"/>
      <c r="C120" s="380"/>
      <c r="D120" s="188">
        <f t="shared" si="42"/>
        <v>0</v>
      </c>
      <c r="E120" s="189">
        <f t="shared" si="43"/>
        <v>0</v>
      </c>
      <c r="F120" s="190">
        <f t="shared" si="44"/>
        <v>0</v>
      </c>
      <c r="G120" s="191">
        <f t="shared" si="44"/>
        <v>0</v>
      </c>
      <c r="H120" s="191">
        <f t="shared" si="44"/>
        <v>0</v>
      </c>
      <c r="I120" s="191">
        <f t="shared" si="44"/>
        <v>0</v>
      </c>
      <c r="J120" s="191">
        <f t="shared" si="44"/>
        <v>0</v>
      </c>
      <c r="K120" s="191">
        <f t="shared" si="44"/>
        <v>0</v>
      </c>
      <c r="L120" s="191">
        <f t="shared" si="44"/>
        <v>0</v>
      </c>
      <c r="M120" s="189">
        <f t="shared" si="44"/>
        <v>0</v>
      </c>
      <c r="N120" s="237">
        <f t="shared" si="45"/>
        <v>0</v>
      </c>
      <c r="O120" s="189">
        <f t="shared" si="46"/>
        <v>0</v>
      </c>
      <c r="P120" s="180" t="e">
        <f t="shared" si="47"/>
        <v>#DIV/0!</v>
      </c>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c r="A121" s="3"/>
      <c r="B121" s="2"/>
      <c r="C121" s="2"/>
      <c r="D121"/>
    </row>
    <row r="140" spans="1:4">
      <c r="A140" s="3"/>
      <c r="B140" s="2"/>
      <c r="C140" s="2"/>
      <c r="D140"/>
    </row>
  </sheetData>
  <sheetProtection password="DA71" sheet="1" selectLockedCells="1"/>
  <mergeCells count="49">
    <mergeCell ref="A109:C109"/>
    <mergeCell ref="D110:D111"/>
    <mergeCell ref="E110:E111"/>
    <mergeCell ref="H108:J108"/>
    <mergeCell ref="A108:C108"/>
    <mergeCell ref="H78:J78"/>
    <mergeCell ref="A79:C79"/>
    <mergeCell ref="H93:J93"/>
    <mergeCell ref="A94:C94"/>
    <mergeCell ref="D95:D96"/>
    <mergeCell ref="E95:E96"/>
    <mergeCell ref="E1:L1"/>
    <mergeCell ref="L3:O3"/>
    <mergeCell ref="A1:C1"/>
    <mergeCell ref="B13:C13"/>
    <mergeCell ref="E4:J7"/>
    <mergeCell ref="B4:C4"/>
    <mergeCell ref="B9:D9"/>
    <mergeCell ref="F13:H13"/>
    <mergeCell ref="F10:I12"/>
    <mergeCell ref="A6:A11"/>
    <mergeCell ref="B6:C6"/>
    <mergeCell ref="B7:C7"/>
    <mergeCell ref="B8:D8"/>
    <mergeCell ref="B11:C11"/>
    <mergeCell ref="B10:C10"/>
    <mergeCell ref="A64:C64"/>
    <mergeCell ref="D65:D66"/>
    <mergeCell ref="D80:D81"/>
    <mergeCell ref="E80:E81"/>
    <mergeCell ref="A93:C93"/>
    <mergeCell ref="E65:E66"/>
    <mergeCell ref="A78:C78"/>
    <mergeCell ref="J11:J12"/>
    <mergeCell ref="A49:C49"/>
    <mergeCell ref="D50:D51"/>
    <mergeCell ref="E50:E51"/>
    <mergeCell ref="A63:C63"/>
    <mergeCell ref="H63:J63"/>
    <mergeCell ref="H48:J48"/>
    <mergeCell ref="B44:C44"/>
    <mergeCell ref="A13:A26"/>
    <mergeCell ref="F27:G27"/>
    <mergeCell ref="B28:C28"/>
    <mergeCell ref="A48:C48"/>
    <mergeCell ref="A32:A36"/>
    <mergeCell ref="B43:C43"/>
    <mergeCell ref="B16:D16"/>
    <mergeCell ref="B15:D15"/>
  </mergeCells>
  <phoneticPr fontId="8" type="noConversion"/>
  <printOptions horizontalCentered="1"/>
  <pageMargins left="0" right="0" top="0.5" bottom="0.5" header="0.5" footer="0.5"/>
  <pageSetup scale="55" orientation="landscape" horizontalDpi="300" verticalDpi="300"/>
  <headerFooter>
    <oddHeader>&amp;L&amp;G&amp;C&amp;"Arial,Bold"&amp;12RETAIL FINANCIAL FORECASTER TOOL</oddHeader>
    <oddFooter>&amp;L&amp;G&amp;CCopyright © 2015 Sellion Inc. All rights reserved.&amp;R&amp;P&amp;N</oddFooter>
  </headerFooter>
  <rowBreaks count="2" manualBreakCount="2">
    <brk id="46" max="16" man="1"/>
    <brk id="91" max="16" man="1"/>
  </rowBreaks>
  <drawing r:id="rId1"/>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AA113"/>
  <sheetViews>
    <sheetView zoomScale="66" zoomScaleNormal="66" zoomScaleSheetLayoutView="50" zoomScalePageLayoutView="66" workbookViewId="0">
      <selection activeCell="C19" sqref="C19"/>
    </sheetView>
  </sheetViews>
  <sheetFormatPr baseColWidth="10" defaultColWidth="8.83203125" defaultRowHeight="12" x14ac:dyDescent="0"/>
  <cols>
    <col min="1" max="1" width="7" customWidth="1"/>
    <col min="2" max="2" width="16.6640625" customWidth="1"/>
    <col min="3" max="3" width="11.6640625" customWidth="1"/>
    <col min="4" max="4" width="10.1640625" customWidth="1"/>
    <col min="5" max="5" width="13.5" customWidth="1"/>
    <col min="6" max="6" width="14.83203125" customWidth="1"/>
    <col min="7" max="7" width="12.6640625" customWidth="1"/>
    <col min="8" max="8" width="13.6640625" customWidth="1"/>
    <col min="9" max="9" width="12.83203125" customWidth="1"/>
    <col min="10" max="10" width="13" customWidth="1"/>
    <col min="11" max="11" width="14.6640625" customWidth="1"/>
    <col min="12" max="14" width="13" customWidth="1"/>
    <col min="15" max="15" width="13.6640625" customWidth="1"/>
    <col min="16" max="16" width="13.5" customWidth="1"/>
    <col min="17" max="17" width="7.5" style="388" customWidth="1"/>
    <col min="18" max="18" width="6" style="72" hidden="1" customWidth="1"/>
    <col min="19" max="19" width="6.83203125" style="72" hidden="1" customWidth="1"/>
    <col min="20" max="20" width="14.6640625" style="72" hidden="1" customWidth="1"/>
    <col min="21" max="22" width="9.1640625" style="72" hidden="1" customWidth="1"/>
    <col min="23" max="25" width="9.1640625" style="388" hidden="1" customWidth="1"/>
    <col min="26" max="26" width="1.33203125" style="388" customWidth="1"/>
    <col min="27" max="27" width="9.1640625" style="388" customWidth="1"/>
  </cols>
  <sheetData>
    <row r="1" spans="1:26" ht="45" customHeight="1" thickBot="1">
      <c r="A1" s="521" t="s">
        <v>175</v>
      </c>
      <c r="B1" s="522"/>
      <c r="C1" s="522"/>
      <c r="D1" s="522"/>
      <c r="E1" s="522"/>
      <c r="F1" s="522"/>
      <c r="G1" s="522"/>
      <c r="H1" s="522"/>
      <c r="I1" s="522"/>
      <c r="J1" s="523" t="s">
        <v>147</v>
      </c>
      <c r="K1" s="523"/>
      <c r="L1" s="522" t="str">
        <f>+'1'!A1</f>
        <v>Your Company</v>
      </c>
      <c r="M1" s="522"/>
      <c r="N1" s="522"/>
      <c r="O1" s="522"/>
      <c r="P1" s="522"/>
      <c r="Q1" s="522"/>
      <c r="R1" s="293"/>
      <c r="S1" s="293"/>
      <c r="T1" s="293"/>
      <c r="U1" s="293"/>
      <c r="V1" s="293"/>
      <c r="W1" s="386"/>
      <c r="X1" s="386"/>
      <c r="Y1" s="386"/>
      <c r="Z1" s="387"/>
    </row>
    <row r="2" spans="1:26" ht="13" thickBot="1">
      <c r="A2" s="242"/>
      <c r="B2" s="242"/>
      <c r="C2" s="242"/>
      <c r="D2" s="242"/>
      <c r="E2" s="242"/>
      <c r="F2" s="242"/>
      <c r="G2" s="242"/>
      <c r="H2" s="242"/>
      <c r="I2" s="242"/>
      <c r="J2" s="242"/>
      <c r="K2" s="242"/>
      <c r="L2" s="242"/>
      <c r="M2" s="242"/>
      <c r="N2" s="242"/>
      <c r="O2" s="242"/>
      <c r="P2" s="242"/>
      <c r="Q2" s="389"/>
      <c r="Z2" s="389"/>
    </row>
    <row r="3" spans="1:26" ht="68.25" customHeight="1" thickBot="1">
      <c r="A3" s="247"/>
      <c r="B3" s="143" t="s">
        <v>39</v>
      </c>
      <c r="C3" s="121" t="s">
        <v>93</v>
      </c>
      <c r="D3" s="122" t="s">
        <v>95</v>
      </c>
      <c r="E3" s="157" t="s">
        <v>13</v>
      </c>
      <c r="F3" s="158" t="s">
        <v>14</v>
      </c>
      <c r="G3" s="144" t="str">
        <f>+'1'!F30</f>
        <v>terms</v>
      </c>
      <c r="H3" s="144" t="str">
        <f>+'1'!G30</f>
        <v>G&amp;A  (damages included)</v>
      </c>
      <c r="I3" s="144" t="str">
        <f>+'1'!H30</f>
        <v>Distribution &amp; Warehousing</v>
      </c>
      <c r="J3" s="144" t="str">
        <f>+'1'!I30</f>
        <v>Marketing (retailer)</v>
      </c>
      <c r="K3" s="144" t="str">
        <f>+'1'!J30</f>
        <v>Marketing (consumer)</v>
      </c>
      <c r="L3" s="144" t="str">
        <f>+'1'!K30</f>
        <v>Sales Commission</v>
      </c>
      <c r="M3" s="144" t="str">
        <f>+'1'!L30</f>
        <v>Other</v>
      </c>
      <c r="N3" s="145" t="s">
        <v>11</v>
      </c>
      <c r="O3" s="159" t="s">
        <v>10</v>
      </c>
      <c r="P3" s="165" t="s">
        <v>72</v>
      </c>
      <c r="Q3" s="390" t="s">
        <v>12</v>
      </c>
      <c r="R3" s="72" t="s">
        <v>69</v>
      </c>
      <c r="S3" s="72" t="s">
        <v>70</v>
      </c>
      <c r="Z3" s="389"/>
    </row>
    <row r="4" spans="1:26" ht="13" thickBot="1">
      <c r="A4" s="242"/>
      <c r="B4" s="532"/>
      <c r="C4" s="533"/>
      <c r="D4" s="533"/>
      <c r="E4" s="534"/>
      <c r="F4" s="349" t="e">
        <f t="shared" ref="F4:O4" si="0">+F10/$F10</f>
        <v>#DIV/0!</v>
      </c>
      <c r="G4" s="349" t="e">
        <f t="shared" si="0"/>
        <v>#DIV/0!</v>
      </c>
      <c r="H4" s="349" t="e">
        <f t="shared" si="0"/>
        <v>#DIV/0!</v>
      </c>
      <c r="I4" s="349" t="e">
        <f t="shared" si="0"/>
        <v>#DIV/0!</v>
      </c>
      <c r="J4" s="349" t="e">
        <f t="shared" si="0"/>
        <v>#DIV/0!</v>
      </c>
      <c r="K4" s="349" t="e">
        <f t="shared" si="0"/>
        <v>#DIV/0!</v>
      </c>
      <c r="L4" s="349" t="e">
        <f t="shared" si="0"/>
        <v>#DIV/0!</v>
      </c>
      <c r="M4" s="349" t="e">
        <f t="shared" si="0"/>
        <v>#DIV/0!</v>
      </c>
      <c r="N4" s="350" t="e">
        <f t="shared" si="0"/>
        <v>#DIV/0!</v>
      </c>
      <c r="O4" s="172" t="e">
        <f t="shared" si="0"/>
        <v>#DIV/0!</v>
      </c>
      <c r="P4" s="505"/>
      <c r="Q4" s="506"/>
      <c r="Z4" s="389"/>
    </row>
    <row r="5" spans="1:26" ht="28.5" customHeight="1">
      <c r="A5" s="537" t="s">
        <v>32</v>
      </c>
      <c r="B5" s="340" t="str">
        <f>+'1'!E1</f>
        <v>Item 1</v>
      </c>
      <c r="C5" s="341">
        <f>+E18</f>
        <v>0</v>
      </c>
      <c r="D5" s="342" t="e">
        <f>+E5/12/E$16</f>
        <v>#DIV/0!</v>
      </c>
      <c r="E5" s="343">
        <f>+'1'!D41</f>
        <v>0</v>
      </c>
      <c r="F5" s="344">
        <f>+'1'!E41</f>
        <v>0</v>
      </c>
      <c r="G5" s="345">
        <f>+'1'!F41</f>
        <v>0</v>
      </c>
      <c r="H5" s="346">
        <f>+'1'!G41</f>
        <v>0</v>
      </c>
      <c r="I5" s="346">
        <f>+'1'!H41</f>
        <v>0</v>
      </c>
      <c r="J5" s="346">
        <f>+'1'!I41</f>
        <v>0</v>
      </c>
      <c r="K5" s="346">
        <f>+'1'!J41</f>
        <v>0</v>
      </c>
      <c r="L5" s="346">
        <f>+'1'!K41</f>
        <v>0</v>
      </c>
      <c r="M5" s="346">
        <f>+'1'!L41</f>
        <v>0</v>
      </c>
      <c r="N5" s="346">
        <f>+'1'!M41</f>
        <v>0</v>
      </c>
      <c r="O5" s="347">
        <f t="shared" ref="O5:O10" si="1">SUM(G5:N5)</f>
        <v>0</v>
      </c>
      <c r="P5" s="348">
        <f t="shared" ref="P5:P10" si="2">+F5-O5</f>
        <v>0</v>
      </c>
      <c r="Q5" s="391" t="e">
        <f t="shared" ref="Q5:Q10" si="3">+P5/F5</f>
        <v>#DIV/0!</v>
      </c>
      <c r="R5" s="73" t="e">
        <f>SUM($J5+$L5)/$P$41</f>
        <v>#DIV/0!</v>
      </c>
      <c r="S5" s="73" t="e">
        <f>+$K5/$P$41</f>
        <v>#DIV/0!</v>
      </c>
      <c r="T5" s="74">
        <f>+L5+J5+I5</f>
        <v>0</v>
      </c>
      <c r="Z5" s="389"/>
    </row>
    <row r="6" spans="1:26" ht="28.5" customHeight="1">
      <c r="A6" s="538"/>
      <c r="B6" s="124" t="str">
        <f>+'2'!E1</f>
        <v>Item 2</v>
      </c>
      <c r="C6" s="125">
        <f>+E19</f>
        <v>0</v>
      </c>
      <c r="D6" s="126" t="e">
        <f>+E6/12/E$16</f>
        <v>#DIV/0!</v>
      </c>
      <c r="E6" s="127">
        <f>+'2'!D41</f>
        <v>0</v>
      </c>
      <c r="F6" s="128">
        <f>+'2'!E41</f>
        <v>0</v>
      </c>
      <c r="G6" s="129">
        <f>+'2'!F41</f>
        <v>0</v>
      </c>
      <c r="H6" s="130">
        <f>+'2'!G41</f>
        <v>0</v>
      </c>
      <c r="I6" s="130">
        <f>+'2'!H41</f>
        <v>0</v>
      </c>
      <c r="J6" s="130">
        <f>+'2'!I41</f>
        <v>0</v>
      </c>
      <c r="K6" s="130">
        <f>+'2'!J41</f>
        <v>0</v>
      </c>
      <c r="L6" s="130">
        <f>+'2'!K41</f>
        <v>0</v>
      </c>
      <c r="M6" s="130">
        <f>+'2'!L41</f>
        <v>0</v>
      </c>
      <c r="N6" s="130">
        <f>+'2'!M41</f>
        <v>0</v>
      </c>
      <c r="O6" s="131">
        <f t="shared" si="1"/>
        <v>0</v>
      </c>
      <c r="P6" s="123">
        <f t="shared" si="2"/>
        <v>0</v>
      </c>
      <c r="Q6" s="392" t="e">
        <f t="shared" si="3"/>
        <v>#DIV/0!</v>
      </c>
      <c r="R6" s="73"/>
      <c r="S6" s="73"/>
      <c r="Z6" s="389"/>
    </row>
    <row r="7" spans="1:26" ht="28.5" customHeight="1">
      <c r="A7" s="538"/>
      <c r="B7" s="124" t="str">
        <f>+'3'!E1</f>
        <v>Item 3</v>
      </c>
      <c r="C7" s="125">
        <f>+E20</f>
        <v>0</v>
      </c>
      <c r="D7" s="126" t="e">
        <f>+E7/12/E$16</f>
        <v>#DIV/0!</v>
      </c>
      <c r="E7" s="127">
        <f>+'3'!D41</f>
        <v>0</v>
      </c>
      <c r="F7" s="128">
        <f>+'3'!E41</f>
        <v>0</v>
      </c>
      <c r="G7" s="129">
        <f>+'3'!F41</f>
        <v>0</v>
      </c>
      <c r="H7" s="130">
        <f>+'3'!G41</f>
        <v>0</v>
      </c>
      <c r="I7" s="130">
        <f>+'3'!H41</f>
        <v>0</v>
      </c>
      <c r="J7" s="130">
        <f>+'3'!I41</f>
        <v>0</v>
      </c>
      <c r="K7" s="130">
        <f>+'3'!J41</f>
        <v>0</v>
      </c>
      <c r="L7" s="130">
        <f>+'3'!K41</f>
        <v>0</v>
      </c>
      <c r="M7" s="130">
        <f>+'3'!L41</f>
        <v>0</v>
      </c>
      <c r="N7" s="130">
        <f>+'3'!M41</f>
        <v>0</v>
      </c>
      <c r="O7" s="131">
        <f t="shared" si="1"/>
        <v>0</v>
      </c>
      <c r="P7" s="123">
        <f t="shared" si="2"/>
        <v>0</v>
      </c>
      <c r="Q7" s="392" t="e">
        <f t="shared" si="3"/>
        <v>#DIV/0!</v>
      </c>
      <c r="Z7" s="389"/>
    </row>
    <row r="8" spans="1:26" ht="28.5" customHeight="1">
      <c r="A8" s="538"/>
      <c r="B8" s="124" t="str">
        <f>+'4'!E1</f>
        <v>Item 4</v>
      </c>
      <c r="C8" s="125">
        <f>+E21</f>
        <v>0</v>
      </c>
      <c r="D8" s="126" t="e">
        <f>+E8/12/E$16</f>
        <v>#DIV/0!</v>
      </c>
      <c r="E8" s="127">
        <f>+'4'!D41</f>
        <v>0</v>
      </c>
      <c r="F8" s="128">
        <f>+'4'!E41</f>
        <v>0</v>
      </c>
      <c r="G8" s="129">
        <f>+'4'!F41</f>
        <v>0</v>
      </c>
      <c r="H8" s="130">
        <f>+'4'!G41</f>
        <v>0</v>
      </c>
      <c r="I8" s="130">
        <f>+'4'!H41</f>
        <v>0</v>
      </c>
      <c r="J8" s="130">
        <f>+'4'!I41</f>
        <v>0</v>
      </c>
      <c r="K8" s="130">
        <f>+'4'!J41</f>
        <v>0</v>
      </c>
      <c r="L8" s="130">
        <f>+'4'!K41</f>
        <v>0</v>
      </c>
      <c r="M8" s="130">
        <f>+'4'!L41</f>
        <v>0</v>
      </c>
      <c r="N8" s="130">
        <f>+'4'!M41</f>
        <v>0</v>
      </c>
      <c r="O8" s="131">
        <f t="shared" si="1"/>
        <v>0</v>
      </c>
      <c r="P8" s="123">
        <f t="shared" si="2"/>
        <v>0</v>
      </c>
      <c r="Q8" s="392" t="e">
        <f t="shared" si="3"/>
        <v>#DIV/0!</v>
      </c>
      <c r="Z8" s="389"/>
    </row>
    <row r="9" spans="1:26" ht="28.5" customHeight="1" thickBot="1">
      <c r="A9" s="539"/>
      <c r="B9" s="132" t="str">
        <f>+'5'!E1</f>
        <v>Item 5</v>
      </c>
      <c r="C9" s="133">
        <f>+E22</f>
        <v>0</v>
      </c>
      <c r="D9" s="146" t="e">
        <f>+E9/12/E$16</f>
        <v>#DIV/0!</v>
      </c>
      <c r="E9" s="134">
        <f>+'5'!D41</f>
        <v>0</v>
      </c>
      <c r="F9" s="135">
        <f>+'5'!E41</f>
        <v>0</v>
      </c>
      <c r="G9" s="136">
        <f>+'5'!F41</f>
        <v>0</v>
      </c>
      <c r="H9" s="110">
        <f>+'5'!G41</f>
        <v>0</v>
      </c>
      <c r="I9" s="110">
        <f>+'5'!H41</f>
        <v>0</v>
      </c>
      <c r="J9" s="110">
        <f>+'5'!I41</f>
        <v>0</v>
      </c>
      <c r="K9" s="110">
        <f>+'5'!J41</f>
        <v>0</v>
      </c>
      <c r="L9" s="110">
        <f>+'5'!K41</f>
        <v>0</v>
      </c>
      <c r="M9" s="110">
        <f>+'5'!L41</f>
        <v>0</v>
      </c>
      <c r="N9" s="110">
        <f>+'5'!M41</f>
        <v>0</v>
      </c>
      <c r="O9" s="131">
        <f t="shared" si="1"/>
        <v>0</v>
      </c>
      <c r="P9" s="123">
        <f t="shared" si="2"/>
        <v>0</v>
      </c>
      <c r="Q9" s="392" t="e">
        <f t="shared" si="3"/>
        <v>#DIV/0!</v>
      </c>
      <c r="Z9" s="389"/>
    </row>
    <row r="10" spans="1:26" ht="26.25" customHeight="1" thickBot="1">
      <c r="A10" s="242"/>
      <c r="B10" s="535" t="s">
        <v>15</v>
      </c>
      <c r="C10" s="536"/>
      <c r="D10" s="147" t="e">
        <f>+E12/E16</f>
        <v>#DIV/0!</v>
      </c>
      <c r="E10" s="137">
        <f t="shared" ref="E10:N10" si="4">SUM(E5:E9)</f>
        <v>0</v>
      </c>
      <c r="F10" s="138">
        <f t="shared" si="4"/>
        <v>0</v>
      </c>
      <c r="G10" s="139">
        <f t="shared" si="4"/>
        <v>0</v>
      </c>
      <c r="H10" s="140">
        <f t="shared" si="4"/>
        <v>0</v>
      </c>
      <c r="I10" s="140">
        <f t="shared" si="4"/>
        <v>0</v>
      </c>
      <c r="J10" s="140">
        <f t="shared" si="4"/>
        <v>0</v>
      </c>
      <c r="K10" s="140">
        <f t="shared" si="4"/>
        <v>0</v>
      </c>
      <c r="L10" s="140">
        <f t="shared" si="4"/>
        <v>0</v>
      </c>
      <c r="M10" s="140">
        <f t="shared" si="4"/>
        <v>0</v>
      </c>
      <c r="N10" s="140">
        <f t="shared" si="4"/>
        <v>0</v>
      </c>
      <c r="O10" s="141">
        <f t="shared" si="1"/>
        <v>0</v>
      </c>
      <c r="P10" s="142">
        <f t="shared" si="2"/>
        <v>0</v>
      </c>
      <c r="Q10" s="393" t="e">
        <f t="shared" si="3"/>
        <v>#DIV/0!</v>
      </c>
      <c r="R10" s="73" t="e">
        <f>SUM($J10+$L10)/$P$41</f>
        <v>#DIV/0!</v>
      </c>
      <c r="S10" s="73" t="e">
        <f>+$K10/$P$41</f>
        <v>#DIV/0!</v>
      </c>
      <c r="T10" s="74">
        <f>+L10+J10+I10</f>
        <v>0</v>
      </c>
      <c r="Z10" s="389"/>
    </row>
    <row r="11" spans="1:26" ht="13" thickBot="1">
      <c r="A11" s="148"/>
      <c r="B11" s="148"/>
      <c r="C11" s="149"/>
      <c r="D11" s="150"/>
      <c r="E11" s="150"/>
      <c r="F11" s="151"/>
      <c r="G11" s="518" t="s">
        <v>102</v>
      </c>
      <c r="H11" s="518"/>
      <c r="I11" s="152" t="e">
        <f>+'1'!K42+'2'!K42+'4'!K42+'3'!K42+'5'!K42</f>
        <v>#DIV/0!</v>
      </c>
      <c r="J11" s="154"/>
      <c r="K11" s="152"/>
      <c r="L11" s="152"/>
      <c r="M11" s="152"/>
      <c r="N11" s="152"/>
      <c r="O11" s="155"/>
      <c r="P11" s="156"/>
      <c r="Q11" s="394"/>
      <c r="Z11" s="389"/>
    </row>
    <row r="12" spans="1:26" ht="30" customHeight="1">
      <c r="A12" s="242"/>
      <c r="B12" s="244"/>
      <c r="C12" s="511" t="s">
        <v>20</v>
      </c>
      <c r="D12" s="511"/>
      <c r="E12" s="333">
        <f t="shared" ref="E12:P12" si="5">+E10/12</f>
        <v>0</v>
      </c>
      <c r="F12" s="333">
        <f t="shared" si="5"/>
        <v>0</v>
      </c>
      <c r="G12" s="331">
        <f t="shared" si="5"/>
        <v>0</v>
      </c>
      <c r="H12" s="245">
        <f t="shared" si="5"/>
        <v>0</v>
      </c>
      <c r="I12" s="245">
        <f t="shared" si="5"/>
        <v>0</v>
      </c>
      <c r="J12" s="245">
        <f t="shared" si="5"/>
        <v>0</v>
      </c>
      <c r="K12" s="245">
        <f t="shared" si="5"/>
        <v>0</v>
      </c>
      <c r="L12" s="245">
        <f t="shared" si="5"/>
        <v>0</v>
      </c>
      <c r="M12" s="245">
        <f t="shared" si="5"/>
        <v>0</v>
      </c>
      <c r="N12" s="335">
        <f t="shared" si="5"/>
        <v>0</v>
      </c>
      <c r="O12" s="333">
        <f t="shared" si="5"/>
        <v>0</v>
      </c>
      <c r="P12" s="337">
        <f t="shared" si="5"/>
        <v>0</v>
      </c>
      <c r="Q12" s="389"/>
      <c r="Z12" s="389"/>
    </row>
    <row r="13" spans="1:26" ht="30" customHeight="1" thickBot="1">
      <c r="A13" s="242"/>
      <c r="B13" s="244"/>
      <c r="C13" s="511" t="s">
        <v>21</v>
      </c>
      <c r="D13" s="511"/>
      <c r="E13" s="334">
        <f t="shared" ref="E13:P13" si="6">+E10/52</f>
        <v>0</v>
      </c>
      <c r="F13" s="334">
        <f t="shared" si="6"/>
        <v>0</v>
      </c>
      <c r="G13" s="332">
        <f t="shared" si="6"/>
        <v>0</v>
      </c>
      <c r="H13" s="246">
        <f t="shared" si="6"/>
        <v>0</v>
      </c>
      <c r="I13" s="246">
        <f t="shared" si="6"/>
        <v>0</v>
      </c>
      <c r="J13" s="246">
        <f t="shared" si="6"/>
        <v>0</v>
      </c>
      <c r="K13" s="246">
        <f t="shared" si="6"/>
        <v>0</v>
      </c>
      <c r="L13" s="246">
        <f t="shared" si="6"/>
        <v>0</v>
      </c>
      <c r="M13" s="246">
        <f t="shared" si="6"/>
        <v>0</v>
      </c>
      <c r="N13" s="336">
        <f t="shared" si="6"/>
        <v>0</v>
      </c>
      <c r="O13" s="334">
        <f t="shared" si="6"/>
        <v>0</v>
      </c>
      <c r="P13" s="338">
        <f t="shared" si="6"/>
        <v>0</v>
      </c>
      <c r="Q13" s="389"/>
      <c r="Z13" s="389"/>
    </row>
    <row r="14" spans="1:26">
      <c r="A14" s="242"/>
      <c r="B14" s="242"/>
      <c r="C14" s="242"/>
      <c r="D14" s="242"/>
      <c r="E14" s="242"/>
      <c r="F14" s="242"/>
      <c r="G14" s="242"/>
      <c r="H14" s="242"/>
      <c r="I14" s="242"/>
      <c r="J14" s="242"/>
      <c r="K14" s="242"/>
      <c r="L14" s="242"/>
      <c r="M14" s="242"/>
      <c r="N14" s="242"/>
      <c r="O14" s="242"/>
      <c r="P14" s="242"/>
      <c r="Q14" s="389"/>
      <c r="Z14" s="389"/>
    </row>
    <row r="15" spans="1:26" ht="13" thickBot="1">
      <c r="A15" s="242"/>
      <c r="B15" s="242"/>
      <c r="C15" s="242"/>
      <c r="D15" s="242"/>
      <c r="E15" s="242"/>
      <c r="F15" s="242"/>
      <c r="G15" s="242"/>
      <c r="H15" s="242"/>
      <c r="I15" s="242"/>
      <c r="Q15" s="389"/>
      <c r="Z15" s="389"/>
    </row>
    <row r="16" spans="1:26" ht="13" thickBot="1">
      <c r="A16" s="519" t="s">
        <v>103</v>
      </c>
      <c r="B16" s="520"/>
      <c r="C16" s="383">
        <v>0</v>
      </c>
      <c r="D16" s="242"/>
      <c r="E16" s="249">
        <f>+'1'!C41</f>
        <v>0</v>
      </c>
      <c r="F16" s="117" t="s">
        <v>79</v>
      </c>
      <c r="G16" s="242"/>
      <c r="H16" s="248"/>
      <c r="I16" s="242"/>
      <c r="Q16" s="389"/>
      <c r="Z16" s="389"/>
    </row>
    <row r="17" spans="1:26" ht="24">
      <c r="A17" s="540" t="s">
        <v>104</v>
      </c>
      <c r="B17" s="541"/>
      <c r="C17" s="339" t="s">
        <v>85</v>
      </c>
      <c r="D17" s="101" t="s">
        <v>82</v>
      </c>
      <c r="E17" s="118" t="s">
        <v>71</v>
      </c>
      <c r="F17" s="102" t="s">
        <v>49</v>
      </c>
      <c r="G17" s="103" t="s">
        <v>50</v>
      </c>
      <c r="H17" s="119" t="s">
        <v>92</v>
      </c>
      <c r="I17" s="242"/>
      <c r="Q17" s="389"/>
      <c r="Z17" s="389"/>
    </row>
    <row r="18" spans="1:26">
      <c r="A18" s="507" t="str">
        <f>+B5</f>
        <v>Item 1</v>
      </c>
      <c r="B18" s="508"/>
      <c r="C18" s="384">
        <v>0</v>
      </c>
      <c r="D18" s="49">
        <f>+'1'!D13</f>
        <v>0</v>
      </c>
      <c r="E18" s="105">
        <f>+'1'!D4</f>
        <v>0</v>
      </c>
      <c r="F18" s="106">
        <f>+C18*$E$16</f>
        <v>0</v>
      </c>
      <c r="G18" s="107">
        <f>+F18*D18</f>
        <v>0</v>
      </c>
      <c r="H18" s="108">
        <f>+D18*$E$16*C16</f>
        <v>0</v>
      </c>
      <c r="I18" s="242"/>
      <c r="Q18" s="389"/>
      <c r="Z18" s="389"/>
    </row>
    <row r="19" spans="1:26">
      <c r="A19" s="507" t="str">
        <f>+B6</f>
        <v>Item 2</v>
      </c>
      <c r="B19" s="508"/>
      <c r="C19" s="385">
        <v>0</v>
      </c>
      <c r="D19" s="50">
        <f>+'2'!D13</f>
        <v>0</v>
      </c>
      <c r="E19" s="105">
        <f>+'2'!D4</f>
        <v>0</v>
      </c>
      <c r="F19" s="106">
        <f>+C19*$E$16</f>
        <v>0</v>
      </c>
      <c r="G19" s="107">
        <f>+F19*D19</f>
        <v>0</v>
      </c>
      <c r="H19" s="108">
        <f>+D19*$E$16*C16</f>
        <v>0</v>
      </c>
      <c r="I19" s="242"/>
      <c r="Q19" s="389"/>
      <c r="Z19" s="389"/>
    </row>
    <row r="20" spans="1:26">
      <c r="A20" s="507" t="str">
        <f>+B7</f>
        <v>Item 3</v>
      </c>
      <c r="B20" s="508"/>
      <c r="C20" s="385">
        <v>0</v>
      </c>
      <c r="D20" s="50">
        <f>+'3'!D13</f>
        <v>0</v>
      </c>
      <c r="E20" s="105">
        <f>+'3'!D4</f>
        <v>0</v>
      </c>
      <c r="F20" s="106">
        <f>+C20*$E$16</f>
        <v>0</v>
      </c>
      <c r="G20" s="107">
        <f>+F20*D20</f>
        <v>0</v>
      </c>
      <c r="H20" s="108">
        <f>+D20*$E$16*C16</f>
        <v>0</v>
      </c>
      <c r="I20" s="242"/>
      <c r="Q20" s="389"/>
      <c r="Z20" s="389"/>
    </row>
    <row r="21" spans="1:26">
      <c r="A21" s="507" t="str">
        <f>+B8</f>
        <v>Item 4</v>
      </c>
      <c r="B21" s="508"/>
      <c r="C21" s="385">
        <v>0</v>
      </c>
      <c r="D21" s="50">
        <f>+'4'!D13</f>
        <v>0</v>
      </c>
      <c r="E21" s="105">
        <f>+'4'!D4</f>
        <v>0</v>
      </c>
      <c r="F21" s="106">
        <f>+C21*$E$16</f>
        <v>0</v>
      </c>
      <c r="G21" s="107">
        <f>+F21*D21</f>
        <v>0</v>
      </c>
      <c r="H21" s="108">
        <f>+D21*$E$16*C16</f>
        <v>0</v>
      </c>
      <c r="I21" s="242"/>
      <c r="Q21" s="389"/>
      <c r="Z21" s="389"/>
    </row>
    <row r="22" spans="1:26">
      <c r="A22" s="507" t="str">
        <f>+B9</f>
        <v>Item 5</v>
      </c>
      <c r="B22" s="508"/>
      <c r="C22" s="385">
        <v>0</v>
      </c>
      <c r="D22" s="50">
        <f>+'5'!D13</f>
        <v>0</v>
      </c>
      <c r="E22" s="105">
        <f>+'5'!D4</f>
        <v>0</v>
      </c>
      <c r="F22" s="106">
        <f>+C22*$E$16</f>
        <v>0</v>
      </c>
      <c r="G22" s="107">
        <f>+F22*D22</f>
        <v>0</v>
      </c>
      <c r="H22" s="108">
        <f>+D22*$E$16*C16</f>
        <v>0</v>
      </c>
      <c r="I22" s="242"/>
      <c r="K22" s="18" t="s">
        <v>22</v>
      </c>
      <c r="M22" s="42">
        <f>+F10*(1+'1'!D6)</f>
        <v>0</v>
      </c>
      <c r="Q22" s="389"/>
      <c r="Z22" s="389"/>
    </row>
    <row r="23" spans="1:26" ht="13" thickBot="1">
      <c r="A23" s="509"/>
      <c r="B23" s="510"/>
      <c r="C23" s="46"/>
      <c r="D23" s="46"/>
      <c r="E23" s="109"/>
      <c r="F23" s="110"/>
      <c r="G23" s="111"/>
      <c r="H23" s="112"/>
      <c r="I23" s="242"/>
      <c r="K23" s="18" t="s">
        <v>23</v>
      </c>
      <c r="M23" s="43">
        <f>+E10</f>
        <v>0</v>
      </c>
      <c r="Q23" s="389"/>
      <c r="Z23" s="389"/>
    </row>
    <row r="24" spans="1:26" ht="13" thickBot="1">
      <c r="A24" s="396" t="s">
        <v>15</v>
      </c>
      <c r="B24" s="397" t="s">
        <v>145</v>
      </c>
      <c r="C24" s="47">
        <f t="shared" ref="C24:H24" si="7">SUM(C18:C22)</f>
        <v>0</v>
      </c>
      <c r="D24" s="409" t="e">
        <f>+G24/F24</f>
        <v>#DIV/0!</v>
      </c>
      <c r="E24" s="409">
        <f>AVERAGE(E18:E22)</f>
        <v>0</v>
      </c>
      <c r="F24" s="114">
        <f t="shared" si="7"/>
        <v>0</v>
      </c>
      <c r="G24" s="115">
        <f t="shared" si="7"/>
        <v>0</v>
      </c>
      <c r="H24" s="116">
        <f t="shared" si="7"/>
        <v>0</v>
      </c>
      <c r="I24" s="242"/>
      <c r="K24" s="18" t="s">
        <v>47</v>
      </c>
      <c r="M24" s="44">
        <f>+F10</f>
        <v>0</v>
      </c>
      <c r="Q24" s="389"/>
      <c r="Z24" s="389"/>
    </row>
    <row r="25" spans="1:26">
      <c r="A25" s="242"/>
      <c r="B25" s="242"/>
      <c r="C25" s="242"/>
      <c r="D25" s="242"/>
      <c r="E25" s="242"/>
      <c r="F25" s="242"/>
      <c r="G25" s="242"/>
      <c r="H25" s="242"/>
      <c r="I25" s="242"/>
      <c r="K25" s="18" t="s">
        <v>24</v>
      </c>
      <c r="M25" s="44">
        <f>+N10</f>
        <v>0</v>
      </c>
      <c r="Q25" s="389"/>
      <c r="Z25" s="389"/>
    </row>
    <row r="26" spans="1:26" ht="13" thickBot="1">
      <c r="A26" s="242"/>
      <c r="B26" s="242"/>
      <c r="C26" s="242"/>
      <c r="D26" s="242"/>
      <c r="E26" s="242"/>
      <c r="F26" s="242"/>
      <c r="G26" s="242"/>
      <c r="H26" s="250"/>
      <c r="I26" s="242"/>
      <c r="K26" s="18" t="s">
        <v>25</v>
      </c>
      <c r="M26" s="44">
        <f>+O10-N10</f>
        <v>0</v>
      </c>
      <c r="Q26" s="389"/>
      <c r="Z26" s="389"/>
    </row>
    <row r="27" spans="1:26" ht="24">
      <c r="A27" s="544" t="s">
        <v>51</v>
      </c>
      <c r="B27" s="545"/>
      <c r="C27" s="120" t="s">
        <v>48</v>
      </c>
      <c r="D27" s="530" t="s">
        <v>52</v>
      </c>
      <c r="E27" s="531"/>
      <c r="F27" s="102" t="s">
        <v>49</v>
      </c>
      <c r="G27" s="103" t="s">
        <v>50</v>
      </c>
      <c r="H27" s="119" t="s">
        <v>92</v>
      </c>
      <c r="I27" s="242"/>
      <c r="K27" s="18" t="s">
        <v>4</v>
      </c>
      <c r="M27" s="44">
        <f>+P10</f>
        <v>0</v>
      </c>
      <c r="Q27" s="389"/>
      <c r="Z27" s="389"/>
    </row>
    <row r="28" spans="1:26">
      <c r="A28" s="524" t="str">
        <f>+B5</f>
        <v>Item 1</v>
      </c>
      <c r="B28" s="525"/>
      <c r="C28" s="104">
        <f>+C18</f>
        <v>0</v>
      </c>
      <c r="D28" s="512">
        <f>+'1'!D11</f>
        <v>0</v>
      </c>
      <c r="E28" s="513"/>
      <c r="F28" s="106">
        <f>+C28*$E$16</f>
        <v>0</v>
      </c>
      <c r="G28" s="107">
        <f>+F28*D28</f>
        <v>0</v>
      </c>
      <c r="H28" s="108">
        <f>+D28*$E$16*C16</f>
        <v>0</v>
      </c>
      <c r="I28" s="242"/>
      <c r="Q28" s="389"/>
      <c r="Z28" s="389"/>
    </row>
    <row r="29" spans="1:26">
      <c r="A29" s="524" t="str">
        <f>+B6</f>
        <v>Item 2</v>
      </c>
      <c r="B29" s="525"/>
      <c r="C29" s="104">
        <f>+C19</f>
        <v>0</v>
      </c>
      <c r="D29" s="512">
        <f>+'2'!D11</f>
        <v>0</v>
      </c>
      <c r="E29" s="513"/>
      <c r="F29" s="106">
        <f>+C29*$E$16</f>
        <v>0</v>
      </c>
      <c r="G29" s="107">
        <f>+F29*D29</f>
        <v>0</v>
      </c>
      <c r="H29" s="108">
        <f>+D29*$E$16*C16</f>
        <v>0</v>
      </c>
      <c r="I29" s="242"/>
      <c r="Q29" s="389"/>
      <c r="Z29" s="389"/>
    </row>
    <row r="30" spans="1:26">
      <c r="A30" s="524" t="str">
        <f>+B8</f>
        <v>Item 4</v>
      </c>
      <c r="B30" s="525"/>
      <c r="C30" s="104">
        <f>+C20</f>
        <v>0</v>
      </c>
      <c r="D30" s="512">
        <f>+'3'!D11</f>
        <v>0</v>
      </c>
      <c r="E30" s="513"/>
      <c r="F30" s="106">
        <f>+C30*$E$16</f>
        <v>0</v>
      </c>
      <c r="G30" s="107">
        <f>+F30*D30</f>
        <v>0</v>
      </c>
      <c r="H30" s="108">
        <f>+D30*$E$16*C16</f>
        <v>0</v>
      </c>
      <c r="I30" s="242"/>
      <c r="Q30" s="389"/>
      <c r="Z30" s="389"/>
    </row>
    <row r="31" spans="1:26">
      <c r="A31" s="524" t="str">
        <f>+B7</f>
        <v>Item 3</v>
      </c>
      <c r="B31" s="525"/>
      <c r="C31" s="104">
        <f>+C21</f>
        <v>0</v>
      </c>
      <c r="D31" s="512">
        <f>+'4'!D11</f>
        <v>0</v>
      </c>
      <c r="E31" s="513"/>
      <c r="F31" s="106">
        <f>+C31*$E$16</f>
        <v>0</v>
      </c>
      <c r="G31" s="107">
        <f>+F31*D31</f>
        <v>0</v>
      </c>
      <c r="H31" s="108">
        <f>+D31*$E$16*C16</f>
        <v>0</v>
      </c>
      <c r="I31" s="242"/>
      <c r="Q31" s="389"/>
      <c r="Z31" s="389"/>
    </row>
    <row r="32" spans="1:26">
      <c r="A32" s="524" t="str">
        <f>+B9</f>
        <v>Item 5</v>
      </c>
      <c r="B32" s="525"/>
      <c r="C32" s="104">
        <f>+C22</f>
        <v>0</v>
      </c>
      <c r="D32" s="512">
        <f>+'5'!D11</f>
        <v>0</v>
      </c>
      <c r="E32" s="513"/>
      <c r="F32" s="106">
        <f>+C32*$E$16</f>
        <v>0</v>
      </c>
      <c r="G32" s="107">
        <f>+F32*D32</f>
        <v>0</v>
      </c>
      <c r="H32" s="108">
        <f>+D32*$E$16*C16</f>
        <v>0</v>
      </c>
      <c r="I32" s="242"/>
      <c r="Q32" s="389"/>
      <c r="Z32" s="389"/>
    </row>
    <row r="33" spans="1:26" ht="13" thickBot="1">
      <c r="A33" s="546"/>
      <c r="B33" s="547"/>
      <c r="C33" s="109"/>
      <c r="D33" s="528"/>
      <c r="E33" s="529"/>
      <c r="F33" s="110"/>
      <c r="G33" s="111"/>
      <c r="H33" s="112"/>
      <c r="I33" s="242"/>
      <c r="Q33" s="389"/>
      <c r="Z33" s="389"/>
    </row>
    <row r="34" spans="1:26" ht="13" thickBot="1">
      <c r="A34" s="396" t="s">
        <v>15</v>
      </c>
      <c r="B34" s="397" t="s">
        <v>145</v>
      </c>
      <c r="C34" s="113">
        <f t="shared" ref="C34:H34" si="8">SUM(C28:C32)</f>
        <v>0</v>
      </c>
      <c r="D34" s="526">
        <f>SUM(D28:D32)/COUNT(D28:D32)</f>
        <v>0</v>
      </c>
      <c r="E34" s="527"/>
      <c r="F34" s="114">
        <f t="shared" si="8"/>
        <v>0</v>
      </c>
      <c r="G34" s="115">
        <f t="shared" si="8"/>
        <v>0</v>
      </c>
      <c r="H34" s="116">
        <f t="shared" si="8"/>
        <v>0</v>
      </c>
      <c r="I34" s="242"/>
      <c r="Q34" s="389"/>
      <c r="Z34" s="389"/>
    </row>
    <row r="35" spans="1:26">
      <c r="A35" s="242"/>
      <c r="B35" s="242"/>
      <c r="C35" s="242"/>
      <c r="D35" s="242"/>
      <c r="E35" s="242"/>
      <c r="F35" s="242"/>
      <c r="G35" s="242"/>
      <c r="H35" s="242"/>
      <c r="I35" s="242"/>
      <c r="J35" s="242"/>
      <c r="K35" s="242"/>
      <c r="L35" s="242"/>
      <c r="M35" s="242"/>
      <c r="N35" s="242"/>
      <c r="O35" s="242"/>
      <c r="P35" s="242"/>
      <c r="Q35" s="389"/>
      <c r="Z35" s="389"/>
    </row>
    <row r="36" spans="1:26">
      <c r="A36" s="242"/>
      <c r="B36" s="243"/>
      <c r="C36" s="242"/>
      <c r="D36" s="242"/>
      <c r="E36" s="242"/>
      <c r="F36" s="242"/>
      <c r="G36" s="242"/>
      <c r="H36" s="242"/>
      <c r="I36" s="242"/>
      <c r="J36" s="242"/>
      <c r="K36" s="242"/>
      <c r="L36" s="242"/>
      <c r="M36" s="242"/>
      <c r="N36" s="242"/>
      <c r="O36" s="242"/>
      <c r="P36" s="242"/>
      <c r="Q36" s="389"/>
      <c r="Z36" s="389"/>
    </row>
    <row r="37" spans="1:26" ht="13" thickBot="1">
      <c r="A37" s="242"/>
      <c r="B37" s="242"/>
      <c r="C37" s="242"/>
      <c r="D37" s="242"/>
      <c r="E37" s="242"/>
      <c r="F37" s="242"/>
      <c r="G37" s="242"/>
      <c r="H37" s="242"/>
      <c r="I37" s="242"/>
      <c r="J37" s="242"/>
      <c r="K37" s="242"/>
      <c r="L37" s="242"/>
      <c r="M37" s="242"/>
      <c r="N37" s="242"/>
      <c r="O37" s="242"/>
      <c r="P37" s="242"/>
      <c r="Q37" s="389"/>
      <c r="Z37" s="389"/>
    </row>
    <row r="38" spans="1:26" ht="41.25" customHeight="1" thickBot="1">
      <c r="A38" s="514" t="str">
        <f>+A1</f>
        <v>Retail Financial Forecaster Tool</v>
      </c>
      <c r="B38" s="515"/>
      <c r="C38" s="515"/>
      <c r="D38" s="515"/>
      <c r="E38" s="515"/>
      <c r="F38" s="515"/>
      <c r="G38" s="515"/>
      <c r="H38" s="516" t="s">
        <v>146</v>
      </c>
      <c r="I38" s="516"/>
      <c r="J38" s="516"/>
      <c r="K38" s="398"/>
      <c r="L38" s="517" t="str">
        <f>+L1</f>
        <v>Your Company</v>
      </c>
      <c r="M38" s="517"/>
      <c r="N38" s="517"/>
      <c r="O38" s="517"/>
      <c r="P38" s="517"/>
      <c r="Q38" s="395"/>
      <c r="R38" s="299"/>
      <c r="S38" s="299"/>
      <c r="T38" s="299"/>
      <c r="U38" s="299"/>
      <c r="V38" s="299"/>
      <c r="W38" s="395"/>
      <c r="X38" s="395"/>
      <c r="Y38" s="395"/>
      <c r="Z38" s="387"/>
    </row>
    <row r="39" spans="1:26" ht="15.5" customHeight="1" thickBot="1">
      <c r="A39" s="251"/>
      <c r="B39" s="294" t="s">
        <v>144</v>
      </c>
      <c r="C39" s="295">
        <v>0</v>
      </c>
      <c r="D39" s="295">
        <v>1</v>
      </c>
      <c r="E39" s="295">
        <v>2</v>
      </c>
      <c r="F39" s="295">
        <v>3</v>
      </c>
      <c r="G39" s="295">
        <v>4</v>
      </c>
      <c r="H39" s="295">
        <v>5</v>
      </c>
      <c r="I39" s="296">
        <v>6</v>
      </c>
      <c r="J39" s="295">
        <v>7</v>
      </c>
      <c r="K39" s="296">
        <v>8</v>
      </c>
      <c r="L39" s="295">
        <v>9</v>
      </c>
      <c r="M39" s="295">
        <v>10</v>
      </c>
      <c r="N39" s="295">
        <v>11</v>
      </c>
      <c r="O39" s="297">
        <v>12</v>
      </c>
      <c r="P39" s="298" t="s">
        <v>55</v>
      </c>
      <c r="Q39" s="389"/>
      <c r="Z39" s="389"/>
    </row>
    <row r="40" spans="1:26" ht="21" customHeight="1">
      <c r="A40" s="242"/>
      <c r="B40" s="57" t="s">
        <v>56</v>
      </c>
      <c r="C40" s="292">
        <f>+F24</f>
        <v>0</v>
      </c>
      <c r="D40" s="277">
        <v>0</v>
      </c>
      <c r="E40" s="292">
        <v>0</v>
      </c>
      <c r="F40" s="292">
        <f>SUM($E$10-$C$40)/10</f>
        <v>0</v>
      </c>
      <c r="G40" s="292">
        <f t="shared" ref="G40:O40" si="9">SUM($E$10-$C$40)/10</f>
        <v>0</v>
      </c>
      <c r="H40" s="292">
        <f t="shared" si="9"/>
        <v>0</v>
      </c>
      <c r="I40" s="292">
        <f t="shared" si="9"/>
        <v>0</v>
      </c>
      <c r="J40" s="292">
        <f t="shared" si="9"/>
        <v>0</v>
      </c>
      <c r="K40" s="292">
        <f t="shared" si="9"/>
        <v>0</v>
      </c>
      <c r="L40" s="292">
        <f t="shared" si="9"/>
        <v>0</v>
      </c>
      <c r="M40" s="292">
        <f t="shared" si="9"/>
        <v>0</v>
      </c>
      <c r="N40" s="292">
        <f t="shared" si="9"/>
        <v>0</v>
      </c>
      <c r="O40" s="292">
        <f t="shared" si="9"/>
        <v>0</v>
      </c>
      <c r="P40" s="280">
        <f>SUM(C40:O40)</f>
        <v>0</v>
      </c>
      <c r="Q40" s="389"/>
      <c r="Z40" s="389"/>
    </row>
    <row r="41" spans="1:26" ht="21" customHeight="1">
      <c r="A41" s="242"/>
      <c r="B41" s="53" t="s">
        <v>57</v>
      </c>
      <c r="C41" s="259" t="e">
        <f>C40*$D$24</f>
        <v>#DIV/0!</v>
      </c>
      <c r="D41" s="259" t="e">
        <f t="shared" ref="D41:O41" si="10">D40*$D$24</f>
        <v>#DIV/0!</v>
      </c>
      <c r="E41" s="259" t="e">
        <f t="shared" si="10"/>
        <v>#DIV/0!</v>
      </c>
      <c r="F41" s="259" t="e">
        <f t="shared" si="10"/>
        <v>#DIV/0!</v>
      </c>
      <c r="G41" s="259" t="e">
        <f t="shared" si="10"/>
        <v>#DIV/0!</v>
      </c>
      <c r="H41" s="259" t="e">
        <f t="shared" si="10"/>
        <v>#DIV/0!</v>
      </c>
      <c r="I41" s="259" t="e">
        <f t="shared" si="10"/>
        <v>#DIV/0!</v>
      </c>
      <c r="J41" s="259" t="e">
        <f t="shared" si="10"/>
        <v>#DIV/0!</v>
      </c>
      <c r="K41" s="259" t="e">
        <f t="shared" si="10"/>
        <v>#DIV/0!</v>
      </c>
      <c r="L41" s="259" t="e">
        <f t="shared" si="10"/>
        <v>#DIV/0!</v>
      </c>
      <c r="M41" s="259" t="e">
        <f t="shared" si="10"/>
        <v>#DIV/0!</v>
      </c>
      <c r="N41" s="259" t="e">
        <f t="shared" si="10"/>
        <v>#DIV/0!</v>
      </c>
      <c r="O41" s="259" t="e">
        <f t="shared" si="10"/>
        <v>#DIV/0!</v>
      </c>
      <c r="P41" s="262" t="e">
        <f>SUM(C41:O41)</f>
        <v>#DIV/0!</v>
      </c>
      <c r="Q41" s="389"/>
      <c r="Z41" s="389"/>
    </row>
    <row r="42" spans="1:26" ht="21" customHeight="1">
      <c r="A42" s="242"/>
      <c r="B42" s="53" t="s">
        <v>58</v>
      </c>
      <c r="C42" s="263" t="e">
        <f>+C41*$Q$10</f>
        <v>#DIV/0!</v>
      </c>
      <c r="D42" s="263" t="e">
        <f t="shared" ref="D42:O42" si="11">+D41*$Q$10</f>
        <v>#DIV/0!</v>
      </c>
      <c r="E42" s="263" t="e">
        <f t="shared" si="11"/>
        <v>#DIV/0!</v>
      </c>
      <c r="F42" s="263" t="e">
        <f t="shared" si="11"/>
        <v>#DIV/0!</v>
      </c>
      <c r="G42" s="263" t="e">
        <f t="shared" si="11"/>
        <v>#DIV/0!</v>
      </c>
      <c r="H42" s="263" t="e">
        <f t="shared" si="11"/>
        <v>#DIV/0!</v>
      </c>
      <c r="I42" s="263" t="e">
        <f t="shared" si="11"/>
        <v>#DIV/0!</v>
      </c>
      <c r="J42" s="263" t="e">
        <f t="shared" si="11"/>
        <v>#DIV/0!</v>
      </c>
      <c r="K42" s="263" t="e">
        <f t="shared" si="11"/>
        <v>#DIV/0!</v>
      </c>
      <c r="L42" s="263" t="e">
        <f t="shared" si="11"/>
        <v>#DIV/0!</v>
      </c>
      <c r="M42" s="263" t="e">
        <f t="shared" si="11"/>
        <v>#DIV/0!</v>
      </c>
      <c r="N42" s="263" t="e">
        <f t="shared" si="11"/>
        <v>#DIV/0!</v>
      </c>
      <c r="O42" s="263" t="e">
        <f t="shared" si="11"/>
        <v>#DIV/0!</v>
      </c>
      <c r="P42" s="262" t="e">
        <f>SUM(C42:O42)</f>
        <v>#DIV/0!</v>
      </c>
      <c r="Q42" s="389"/>
      <c r="Z42" s="389"/>
    </row>
    <row r="43" spans="1:26" ht="21" customHeight="1">
      <c r="A43" s="242"/>
      <c r="B43" s="53" t="s">
        <v>59</v>
      </c>
      <c r="C43" s="257"/>
      <c r="D43" s="263" t="e">
        <f>+C41*$R$10</f>
        <v>#DIV/0!</v>
      </c>
      <c r="E43" s="263" t="e">
        <f t="shared" ref="E43:O43" si="12">+D41*$R$10</f>
        <v>#DIV/0!</v>
      </c>
      <c r="F43" s="263" t="e">
        <f t="shared" si="12"/>
        <v>#DIV/0!</v>
      </c>
      <c r="G43" s="263" t="e">
        <f t="shared" si="12"/>
        <v>#DIV/0!</v>
      </c>
      <c r="H43" s="263" t="e">
        <f t="shared" si="12"/>
        <v>#DIV/0!</v>
      </c>
      <c r="I43" s="263" t="e">
        <f t="shared" si="12"/>
        <v>#DIV/0!</v>
      </c>
      <c r="J43" s="263" t="e">
        <f t="shared" si="12"/>
        <v>#DIV/0!</v>
      </c>
      <c r="K43" s="263" t="e">
        <f t="shared" si="12"/>
        <v>#DIV/0!</v>
      </c>
      <c r="L43" s="263" t="e">
        <f t="shared" si="12"/>
        <v>#DIV/0!</v>
      </c>
      <c r="M43" s="263" t="e">
        <f t="shared" si="12"/>
        <v>#DIV/0!</v>
      </c>
      <c r="N43" s="263" t="e">
        <f t="shared" si="12"/>
        <v>#DIV/0!</v>
      </c>
      <c r="O43" s="263" t="e">
        <f t="shared" si="12"/>
        <v>#DIV/0!</v>
      </c>
      <c r="P43" s="262" t="e">
        <f>SUM(C43:O43)</f>
        <v>#DIV/0!</v>
      </c>
      <c r="Q43" s="389"/>
      <c r="Z43" s="389"/>
    </row>
    <row r="44" spans="1:26" ht="21" customHeight="1">
      <c r="A44" s="242"/>
      <c r="B44" s="53" t="s">
        <v>60</v>
      </c>
      <c r="C44" s="257"/>
      <c r="D44" s="263"/>
      <c r="E44" s="263" t="e">
        <f>+C41*$S$10</f>
        <v>#DIV/0!</v>
      </c>
      <c r="F44" s="263" t="e">
        <f t="shared" ref="F44:O44" si="13">+D41*$S$10</f>
        <v>#DIV/0!</v>
      </c>
      <c r="G44" s="263" t="e">
        <f t="shared" si="13"/>
        <v>#DIV/0!</v>
      </c>
      <c r="H44" s="263" t="e">
        <f t="shared" si="13"/>
        <v>#DIV/0!</v>
      </c>
      <c r="I44" s="263" t="e">
        <f t="shared" si="13"/>
        <v>#DIV/0!</v>
      </c>
      <c r="J44" s="263" t="e">
        <f t="shared" si="13"/>
        <v>#DIV/0!</v>
      </c>
      <c r="K44" s="263" t="e">
        <f t="shared" si="13"/>
        <v>#DIV/0!</v>
      </c>
      <c r="L44" s="263" t="e">
        <f t="shared" si="13"/>
        <v>#DIV/0!</v>
      </c>
      <c r="M44" s="263" t="e">
        <f t="shared" si="13"/>
        <v>#DIV/0!</v>
      </c>
      <c r="N44" s="263" t="e">
        <f t="shared" si="13"/>
        <v>#DIV/0!</v>
      </c>
      <c r="O44" s="263" t="e">
        <f t="shared" si="13"/>
        <v>#DIV/0!</v>
      </c>
      <c r="P44" s="262" t="e">
        <f>SUM(C44:O44)</f>
        <v>#DIV/0!</v>
      </c>
      <c r="Q44" s="389"/>
      <c r="Z44" s="389"/>
    </row>
    <row r="45" spans="1:26" ht="21" customHeight="1" thickBot="1">
      <c r="A45" s="242"/>
      <c r="B45" s="54"/>
      <c r="C45" s="264"/>
      <c r="D45" s="70"/>
      <c r="E45" s="70"/>
      <c r="F45" s="70"/>
      <c r="G45" s="264"/>
      <c r="H45" s="70"/>
      <c r="I45" s="265"/>
      <c r="J45" s="70"/>
      <c r="K45" s="265"/>
      <c r="L45" s="70"/>
      <c r="M45" s="70"/>
      <c r="N45" s="70"/>
      <c r="O45" s="266"/>
      <c r="P45" s="267"/>
      <c r="Q45" s="389"/>
      <c r="Z45" s="389"/>
    </row>
    <row r="46" spans="1:26" ht="21" customHeight="1">
      <c r="A46" s="242"/>
      <c r="B46" s="55" t="s">
        <v>61</v>
      </c>
      <c r="C46" s="268" t="e">
        <f>SUM(C41:C44)</f>
        <v>#DIV/0!</v>
      </c>
      <c r="D46" s="268" t="e">
        <f t="shared" ref="D46:O46" si="14">SUM(D41:D44)</f>
        <v>#DIV/0!</v>
      </c>
      <c r="E46" s="268" t="e">
        <f t="shared" si="14"/>
        <v>#DIV/0!</v>
      </c>
      <c r="F46" s="268" t="e">
        <f t="shared" si="14"/>
        <v>#DIV/0!</v>
      </c>
      <c r="G46" s="268" t="e">
        <f t="shared" si="14"/>
        <v>#DIV/0!</v>
      </c>
      <c r="H46" s="268" t="e">
        <f t="shared" si="14"/>
        <v>#DIV/0!</v>
      </c>
      <c r="I46" s="269" t="e">
        <f t="shared" si="14"/>
        <v>#DIV/0!</v>
      </c>
      <c r="J46" s="268" t="e">
        <f t="shared" si="14"/>
        <v>#DIV/0!</v>
      </c>
      <c r="K46" s="269" t="e">
        <f t="shared" si="14"/>
        <v>#DIV/0!</v>
      </c>
      <c r="L46" s="268" t="e">
        <f t="shared" si="14"/>
        <v>#DIV/0!</v>
      </c>
      <c r="M46" s="268" t="e">
        <f t="shared" si="14"/>
        <v>#DIV/0!</v>
      </c>
      <c r="N46" s="268" t="e">
        <f t="shared" si="14"/>
        <v>#DIV/0!</v>
      </c>
      <c r="O46" s="270" t="e">
        <f t="shared" si="14"/>
        <v>#DIV/0!</v>
      </c>
      <c r="P46" s="271" t="e">
        <f>SUM(P41:P44)</f>
        <v>#DIV/0!</v>
      </c>
      <c r="Q46" s="389"/>
      <c r="Z46" s="389"/>
    </row>
    <row r="47" spans="1:26" ht="21" customHeight="1" thickBot="1">
      <c r="A47" s="242"/>
      <c r="B47" s="56" t="s">
        <v>62</v>
      </c>
      <c r="C47" s="272" t="e">
        <f>+C46</f>
        <v>#DIV/0!</v>
      </c>
      <c r="D47" s="273" t="e">
        <f>+C47+D46</f>
        <v>#DIV/0!</v>
      </c>
      <c r="E47" s="273" t="e">
        <f t="shared" ref="E47:N47" si="15">+D47+E46</f>
        <v>#DIV/0!</v>
      </c>
      <c r="F47" s="273" t="e">
        <f t="shared" si="15"/>
        <v>#DIV/0!</v>
      </c>
      <c r="G47" s="273" t="e">
        <f t="shared" si="15"/>
        <v>#DIV/0!</v>
      </c>
      <c r="H47" s="273" t="e">
        <f t="shared" si="15"/>
        <v>#DIV/0!</v>
      </c>
      <c r="I47" s="274" t="e">
        <f t="shared" si="15"/>
        <v>#DIV/0!</v>
      </c>
      <c r="J47" s="273" t="e">
        <f t="shared" si="15"/>
        <v>#DIV/0!</v>
      </c>
      <c r="K47" s="274" t="e">
        <f t="shared" si="15"/>
        <v>#DIV/0!</v>
      </c>
      <c r="L47" s="273" t="e">
        <f t="shared" si="15"/>
        <v>#DIV/0!</v>
      </c>
      <c r="M47" s="273" t="e">
        <f t="shared" si="15"/>
        <v>#DIV/0!</v>
      </c>
      <c r="N47" s="273" t="e">
        <f t="shared" si="15"/>
        <v>#DIV/0!</v>
      </c>
      <c r="O47" s="275" t="e">
        <f>+N47+O46</f>
        <v>#DIV/0!</v>
      </c>
      <c r="P47" s="276"/>
      <c r="Q47" s="389"/>
      <c r="Z47" s="389"/>
    </row>
    <row r="48" spans="1:26" ht="21" customHeight="1">
      <c r="A48" s="242"/>
      <c r="B48" s="57"/>
      <c r="C48" s="277"/>
      <c r="D48" s="277"/>
      <c r="E48" s="277"/>
      <c r="F48" s="277"/>
      <c r="G48" s="277"/>
      <c r="H48" s="277"/>
      <c r="I48" s="278"/>
      <c r="J48" s="277"/>
      <c r="K48" s="278"/>
      <c r="L48" s="277"/>
      <c r="M48" s="277"/>
      <c r="N48" s="277"/>
      <c r="O48" s="279"/>
      <c r="P48" s="280"/>
      <c r="Q48" s="389"/>
      <c r="Z48" s="389"/>
    </row>
    <row r="49" spans="1:26" ht="21" customHeight="1">
      <c r="A49" s="242"/>
      <c r="B49" s="53"/>
      <c r="C49" s="257"/>
      <c r="D49" s="257"/>
      <c r="E49" s="257"/>
      <c r="F49" s="257"/>
      <c r="G49" s="257"/>
      <c r="H49" s="257"/>
      <c r="I49" s="281"/>
      <c r="J49" s="257"/>
      <c r="K49" s="281"/>
      <c r="L49" s="257"/>
      <c r="M49" s="257"/>
      <c r="N49" s="257"/>
      <c r="O49" s="282"/>
      <c r="P49" s="258"/>
      <c r="Q49" s="389"/>
      <c r="Z49" s="389"/>
    </row>
    <row r="50" spans="1:26" ht="21" customHeight="1">
      <c r="A50" s="242"/>
      <c r="B50" s="53" t="s">
        <v>63</v>
      </c>
      <c r="C50" s="259">
        <f>+C40*$D$34</f>
        <v>0</v>
      </c>
      <c r="D50" s="259">
        <f t="shared" ref="D50:O50" si="16">+D40*$D$34</f>
        <v>0</v>
      </c>
      <c r="E50" s="259">
        <f t="shared" si="16"/>
        <v>0</v>
      </c>
      <c r="F50" s="259">
        <f t="shared" si="16"/>
        <v>0</v>
      </c>
      <c r="G50" s="259">
        <f t="shared" si="16"/>
        <v>0</v>
      </c>
      <c r="H50" s="259">
        <f t="shared" si="16"/>
        <v>0</v>
      </c>
      <c r="I50" s="259">
        <f t="shared" si="16"/>
        <v>0</v>
      </c>
      <c r="J50" s="259">
        <f t="shared" si="16"/>
        <v>0</v>
      </c>
      <c r="K50" s="259">
        <f t="shared" si="16"/>
        <v>0</v>
      </c>
      <c r="L50" s="259">
        <f t="shared" si="16"/>
        <v>0</v>
      </c>
      <c r="M50" s="259">
        <f t="shared" si="16"/>
        <v>0</v>
      </c>
      <c r="N50" s="259">
        <f t="shared" si="16"/>
        <v>0</v>
      </c>
      <c r="O50" s="259">
        <f t="shared" si="16"/>
        <v>0</v>
      </c>
      <c r="P50" s="258">
        <f>SUM(C50:O50)</f>
        <v>0</v>
      </c>
      <c r="Q50" s="389"/>
      <c r="Z50" s="389"/>
    </row>
    <row r="51" spans="1:26" ht="21" customHeight="1">
      <c r="A51" s="242"/>
      <c r="B51" s="53" t="s">
        <v>64</v>
      </c>
      <c r="C51" s="259">
        <f>+H34</f>
        <v>0</v>
      </c>
      <c r="D51" s="259"/>
      <c r="E51" s="259"/>
      <c r="F51" s="259"/>
      <c r="G51" s="259"/>
      <c r="H51" s="259"/>
      <c r="I51" s="260"/>
      <c r="J51" s="259"/>
      <c r="K51" s="260"/>
      <c r="L51" s="259"/>
      <c r="M51" s="259"/>
      <c r="N51" s="259"/>
      <c r="O51" s="261"/>
      <c r="P51" s="258">
        <f>SUM(C51:O51)</f>
        <v>0</v>
      </c>
      <c r="Q51" s="389"/>
      <c r="Z51" s="389"/>
    </row>
    <row r="52" spans="1:26" ht="21" customHeight="1">
      <c r="A52" s="242"/>
      <c r="B52" s="53" t="s">
        <v>65</v>
      </c>
      <c r="C52" s="283"/>
      <c r="D52" s="259">
        <f>+C50-C51</f>
        <v>0</v>
      </c>
      <c r="E52" s="259">
        <f>+D50-D51</f>
        <v>0</v>
      </c>
      <c r="F52" s="259">
        <f t="shared" ref="F52:O52" si="17">+E50-E51</f>
        <v>0</v>
      </c>
      <c r="G52" s="259">
        <f t="shared" si="17"/>
        <v>0</v>
      </c>
      <c r="H52" s="259">
        <f t="shared" si="17"/>
        <v>0</v>
      </c>
      <c r="I52" s="260">
        <f t="shared" si="17"/>
        <v>0</v>
      </c>
      <c r="J52" s="259">
        <f t="shared" si="17"/>
        <v>0</v>
      </c>
      <c r="K52" s="260">
        <f t="shared" si="17"/>
        <v>0</v>
      </c>
      <c r="L52" s="259">
        <f t="shared" si="17"/>
        <v>0</v>
      </c>
      <c r="M52" s="259">
        <f t="shared" si="17"/>
        <v>0</v>
      </c>
      <c r="N52" s="259">
        <f t="shared" si="17"/>
        <v>0</v>
      </c>
      <c r="O52" s="261">
        <f t="shared" si="17"/>
        <v>0</v>
      </c>
      <c r="P52" s="258">
        <f>SUM(D52:O52)</f>
        <v>0</v>
      </c>
      <c r="Q52" s="389"/>
      <c r="Z52" s="389"/>
    </row>
    <row r="53" spans="1:26" ht="21" customHeight="1">
      <c r="A53" s="242"/>
      <c r="B53" s="53" t="s">
        <v>66</v>
      </c>
      <c r="C53" s="263"/>
      <c r="D53" s="259">
        <f>+D52</f>
        <v>0</v>
      </c>
      <c r="E53" s="259">
        <f t="shared" ref="E53:O53" si="18">+D53+E52</f>
        <v>0</v>
      </c>
      <c r="F53" s="259">
        <f t="shared" si="18"/>
        <v>0</v>
      </c>
      <c r="G53" s="259">
        <f t="shared" si="18"/>
        <v>0</v>
      </c>
      <c r="H53" s="259">
        <f t="shared" si="18"/>
        <v>0</v>
      </c>
      <c r="I53" s="260">
        <f t="shared" si="18"/>
        <v>0</v>
      </c>
      <c r="J53" s="259">
        <f t="shared" si="18"/>
        <v>0</v>
      </c>
      <c r="K53" s="260">
        <f t="shared" si="18"/>
        <v>0</v>
      </c>
      <c r="L53" s="259">
        <f t="shared" si="18"/>
        <v>0</v>
      </c>
      <c r="M53" s="259">
        <f t="shared" si="18"/>
        <v>0</v>
      </c>
      <c r="N53" s="259">
        <f t="shared" si="18"/>
        <v>0</v>
      </c>
      <c r="O53" s="261">
        <f t="shared" si="18"/>
        <v>0</v>
      </c>
      <c r="P53" s="258"/>
      <c r="Q53" s="389"/>
      <c r="Z53" s="389"/>
    </row>
    <row r="54" spans="1:26" ht="21" customHeight="1" thickBot="1">
      <c r="A54" s="242"/>
      <c r="B54" s="54"/>
      <c r="C54" s="284"/>
      <c r="D54" s="285"/>
      <c r="E54" s="264"/>
      <c r="F54" s="264"/>
      <c r="G54" s="264"/>
      <c r="H54" s="264"/>
      <c r="I54" s="286"/>
      <c r="J54" s="264"/>
      <c r="K54" s="286"/>
      <c r="L54" s="264"/>
      <c r="M54" s="264"/>
      <c r="N54" s="264"/>
      <c r="O54" s="285"/>
      <c r="P54" s="287"/>
      <c r="Q54" s="389"/>
      <c r="Z54" s="389"/>
    </row>
    <row r="55" spans="1:26" ht="21" customHeight="1">
      <c r="A55" s="242"/>
      <c r="B55" s="55" t="s">
        <v>67</v>
      </c>
      <c r="C55" s="288" t="e">
        <f>+C52-C46</f>
        <v>#DIV/0!</v>
      </c>
      <c r="D55" s="288" t="e">
        <f>+D52-D46</f>
        <v>#DIV/0!</v>
      </c>
      <c r="E55" s="288" t="e">
        <f t="shared" ref="E55:P55" si="19">+E52-E46</f>
        <v>#DIV/0!</v>
      </c>
      <c r="F55" s="288" t="e">
        <f t="shared" si="19"/>
        <v>#DIV/0!</v>
      </c>
      <c r="G55" s="288" t="e">
        <f t="shared" si="19"/>
        <v>#DIV/0!</v>
      </c>
      <c r="H55" s="288" t="e">
        <f t="shared" si="19"/>
        <v>#DIV/0!</v>
      </c>
      <c r="I55" s="289" t="e">
        <f t="shared" si="19"/>
        <v>#DIV/0!</v>
      </c>
      <c r="J55" s="288" t="e">
        <f t="shared" si="19"/>
        <v>#DIV/0!</v>
      </c>
      <c r="K55" s="289" t="e">
        <f t="shared" si="19"/>
        <v>#DIV/0!</v>
      </c>
      <c r="L55" s="288" t="e">
        <f t="shared" si="19"/>
        <v>#DIV/0!</v>
      </c>
      <c r="M55" s="288" t="e">
        <f t="shared" si="19"/>
        <v>#DIV/0!</v>
      </c>
      <c r="N55" s="288" t="e">
        <f t="shared" si="19"/>
        <v>#DIV/0!</v>
      </c>
      <c r="O55" s="288" t="e">
        <f t="shared" si="19"/>
        <v>#DIV/0!</v>
      </c>
      <c r="P55" s="290" t="e">
        <f t="shared" si="19"/>
        <v>#DIV/0!</v>
      </c>
      <c r="Q55" s="389"/>
      <c r="Z55" s="389"/>
    </row>
    <row r="56" spans="1:26" ht="21" customHeight="1" thickBot="1">
      <c r="A56" s="242"/>
      <c r="B56" s="56" t="s">
        <v>68</v>
      </c>
      <c r="C56" s="272" t="e">
        <f>+C55</f>
        <v>#DIV/0!</v>
      </c>
      <c r="D56" s="273" t="e">
        <f>+C56+D55</f>
        <v>#DIV/0!</v>
      </c>
      <c r="E56" s="273" t="e">
        <f t="shared" ref="E56:O56" si="20">+D56+E55</f>
        <v>#DIV/0!</v>
      </c>
      <c r="F56" s="273" t="e">
        <f t="shared" si="20"/>
        <v>#DIV/0!</v>
      </c>
      <c r="G56" s="273" t="e">
        <f t="shared" si="20"/>
        <v>#DIV/0!</v>
      </c>
      <c r="H56" s="273" t="e">
        <f t="shared" si="20"/>
        <v>#DIV/0!</v>
      </c>
      <c r="I56" s="274" t="e">
        <f t="shared" si="20"/>
        <v>#DIV/0!</v>
      </c>
      <c r="J56" s="273" t="e">
        <f t="shared" si="20"/>
        <v>#DIV/0!</v>
      </c>
      <c r="K56" s="274" t="e">
        <f t="shared" si="20"/>
        <v>#DIV/0!</v>
      </c>
      <c r="L56" s="273" t="e">
        <f t="shared" si="20"/>
        <v>#DIV/0!</v>
      </c>
      <c r="M56" s="273" t="e">
        <f t="shared" si="20"/>
        <v>#DIV/0!</v>
      </c>
      <c r="N56" s="273" t="e">
        <f t="shared" si="20"/>
        <v>#DIV/0!</v>
      </c>
      <c r="O56" s="275" t="e">
        <f t="shared" si="20"/>
        <v>#DIV/0!</v>
      </c>
      <c r="P56" s="291"/>
      <c r="Q56" s="389"/>
      <c r="Z56" s="389"/>
    </row>
    <row r="57" spans="1:26">
      <c r="A57" s="242"/>
      <c r="B57" s="252"/>
      <c r="C57" s="253"/>
      <c r="D57" s="254"/>
      <c r="E57" s="254"/>
      <c r="F57" s="254"/>
      <c r="G57" s="254"/>
      <c r="H57" s="254"/>
      <c r="I57" s="254"/>
      <c r="J57" s="254"/>
      <c r="K57" s="254"/>
      <c r="L57" s="254"/>
      <c r="M57" s="254"/>
      <c r="N57" s="254"/>
      <c r="O57" s="255"/>
      <c r="P57" s="242"/>
      <c r="Q57" s="389"/>
      <c r="Z57" s="389"/>
    </row>
    <row r="58" spans="1:26">
      <c r="A58" s="242"/>
      <c r="B58" s="252"/>
      <c r="C58" s="253"/>
      <c r="D58" s="254"/>
      <c r="E58" s="254"/>
      <c r="F58" s="254"/>
      <c r="G58" s="254"/>
      <c r="H58" s="254"/>
      <c r="I58" s="254"/>
      <c r="J58" s="254"/>
      <c r="K58" s="254"/>
      <c r="L58" s="254"/>
      <c r="M58" s="254"/>
      <c r="N58" s="254"/>
      <c r="O58" s="255"/>
      <c r="P58" s="242"/>
      <c r="Q58" s="389"/>
      <c r="Z58" s="389"/>
    </row>
    <row r="59" spans="1:26">
      <c r="A59" s="242"/>
      <c r="B59" s="252"/>
      <c r="C59" s="253"/>
      <c r="D59" s="254"/>
      <c r="E59" s="254"/>
      <c r="F59" s="254"/>
      <c r="G59" s="254"/>
      <c r="H59" s="254"/>
      <c r="I59" s="254"/>
      <c r="J59" s="254"/>
      <c r="K59" s="254"/>
      <c r="L59" s="254"/>
      <c r="M59" s="254"/>
      <c r="N59" s="254"/>
      <c r="O59" s="255"/>
      <c r="P59" s="242"/>
      <c r="Q59" s="389"/>
      <c r="Z59" s="389"/>
    </row>
    <row r="60" spans="1:26">
      <c r="A60" s="242"/>
      <c r="B60" s="252"/>
      <c r="C60" s="253"/>
      <c r="D60" s="254"/>
      <c r="E60" s="254"/>
      <c r="F60" s="254"/>
      <c r="G60" s="254"/>
      <c r="H60" s="254"/>
      <c r="I60" s="254"/>
      <c r="J60" s="254"/>
      <c r="K60" s="254"/>
      <c r="L60" s="254"/>
      <c r="M60" s="254"/>
      <c r="N60" s="254"/>
      <c r="O60" s="255"/>
      <c r="P60" s="242"/>
      <c r="Q60" s="389"/>
      <c r="Z60" s="389"/>
    </row>
    <row r="61" spans="1:26">
      <c r="A61" s="242"/>
      <c r="B61" s="252"/>
      <c r="C61" s="253"/>
      <c r="D61" s="254"/>
      <c r="E61" s="254"/>
      <c r="F61" s="254"/>
      <c r="G61" s="254"/>
      <c r="H61" s="254"/>
      <c r="I61" s="254"/>
      <c r="J61" s="254"/>
      <c r="K61" s="254"/>
      <c r="L61" s="254"/>
      <c r="M61" s="254"/>
      <c r="N61" s="254"/>
      <c r="O61" s="255"/>
      <c r="P61" s="242"/>
      <c r="Q61" s="389"/>
      <c r="Z61" s="389"/>
    </row>
    <row r="62" spans="1:26">
      <c r="A62" s="242"/>
      <c r="B62" s="252"/>
      <c r="C62" s="253"/>
      <c r="D62" s="254"/>
      <c r="E62" s="254"/>
      <c r="F62" s="254"/>
      <c r="G62" s="254"/>
      <c r="H62" s="254"/>
      <c r="I62" s="254"/>
      <c r="J62" s="254"/>
      <c r="K62" s="254"/>
      <c r="L62" s="254"/>
      <c r="M62" s="254"/>
      <c r="N62" s="254"/>
      <c r="O62" s="255"/>
      <c r="P62" s="242"/>
      <c r="Q62" s="389"/>
      <c r="Z62" s="389"/>
    </row>
    <row r="63" spans="1:26">
      <c r="A63" s="242"/>
      <c r="B63" s="252"/>
      <c r="C63" s="253"/>
      <c r="D63" s="254"/>
      <c r="E63" s="254"/>
      <c r="F63" s="254"/>
      <c r="G63" s="254"/>
      <c r="H63" s="254"/>
      <c r="I63" s="254"/>
      <c r="J63" s="254"/>
      <c r="K63" s="254"/>
      <c r="L63" s="254"/>
      <c r="M63" s="254"/>
      <c r="N63" s="254"/>
      <c r="O63" s="255"/>
      <c r="P63" s="242"/>
      <c r="Q63" s="389"/>
      <c r="Z63" s="389"/>
    </row>
    <row r="64" spans="1:26">
      <c r="A64" s="242"/>
      <c r="B64" s="252"/>
      <c r="C64" s="253"/>
      <c r="D64" s="254"/>
      <c r="E64" s="254"/>
      <c r="F64" s="254"/>
      <c r="G64" s="254"/>
      <c r="H64" s="254"/>
      <c r="I64" s="254"/>
      <c r="J64" s="254"/>
      <c r="K64" s="254"/>
      <c r="L64" s="254"/>
      <c r="M64" s="254"/>
      <c r="N64" s="254"/>
      <c r="O64" s="255"/>
      <c r="P64" s="242"/>
      <c r="Q64" s="389"/>
      <c r="Z64" s="389"/>
    </row>
    <row r="65" spans="1:26">
      <c r="A65" s="242"/>
      <c r="B65" s="252"/>
      <c r="C65" s="253"/>
      <c r="D65" s="254"/>
      <c r="E65" s="254"/>
      <c r="F65" s="254"/>
      <c r="G65" s="254"/>
      <c r="H65" s="254"/>
      <c r="I65" s="254"/>
      <c r="J65" s="254"/>
      <c r="K65" s="254"/>
      <c r="L65" s="254"/>
      <c r="M65" s="254"/>
      <c r="N65" s="254"/>
      <c r="O65" s="255"/>
      <c r="P65" s="242"/>
      <c r="Q65" s="389"/>
      <c r="Z65" s="389"/>
    </row>
    <row r="66" spans="1:26">
      <c r="A66" s="242"/>
      <c r="B66" s="252"/>
      <c r="C66" s="253"/>
      <c r="D66" s="254"/>
      <c r="E66" s="254"/>
      <c r="F66" s="254"/>
      <c r="G66" s="254"/>
      <c r="H66" s="254"/>
      <c r="I66" s="254"/>
      <c r="J66" s="254"/>
      <c r="K66" s="254"/>
      <c r="L66" s="254"/>
      <c r="M66" s="254"/>
      <c r="N66" s="254"/>
      <c r="O66" s="255"/>
      <c r="P66" s="242"/>
      <c r="Q66" s="389"/>
      <c r="Z66" s="389"/>
    </row>
    <row r="67" spans="1:26">
      <c r="A67" s="242"/>
      <c r="B67" s="252"/>
      <c r="C67" s="253"/>
      <c r="D67" s="254"/>
      <c r="E67" s="254"/>
      <c r="F67" s="254"/>
      <c r="G67" s="254"/>
      <c r="H67" s="254"/>
      <c r="I67" s="254"/>
      <c r="J67" s="254"/>
      <c r="K67" s="254"/>
      <c r="L67" s="254"/>
      <c r="M67" s="254"/>
      <c r="N67" s="254"/>
      <c r="O67" s="255"/>
      <c r="P67" s="242"/>
      <c r="Q67" s="389"/>
      <c r="Z67" s="389"/>
    </row>
    <row r="68" spans="1:26">
      <c r="A68" s="242"/>
      <c r="B68" s="252"/>
      <c r="C68" s="253"/>
      <c r="D68" s="254"/>
      <c r="E68" s="254"/>
      <c r="F68" s="254"/>
      <c r="G68" s="254"/>
      <c r="H68" s="254"/>
      <c r="I68" s="254"/>
      <c r="J68" s="254"/>
      <c r="K68" s="254"/>
      <c r="L68" s="254"/>
      <c r="M68" s="254"/>
      <c r="N68" s="254"/>
      <c r="O68" s="255"/>
      <c r="P68" s="242"/>
      <c r="Q68" s="389"/>
      <c r="Z68" s="389"/>
    </row>
    <row r="69" spans="1:26">
      <c r="A69" s="242"/>
      <c r="B69" s="252"/>
      <c r="C69" s="253"/>
      <c r="D69" s="254"/>
      <c r="E69" s="254"/>
      <c r="F69" s="254"/>
      <c r="G69" s="254"/>
      <c r="H69" s="254"/>
      <c r="I69" s="254"/>
      <c r="J69" s="254"/>
      <c r="K69" s="254"/>
      <c r="L69" s="254"/>
      <c r="M69" s="254"/>
      <c r="N69" s="254"/>
      <c r="O69" s="255"/>
      <c r="P69" s="242"/>
      <c r="Q69" s="389"/>
      <c r="Z69" s="389"/>
    </row>
    <row r="70" spans="1:26">
      <c r="A70" s="242"/>
      <c r="B70" s="252"/>
      <c r="C70" s="253"/>
      <c r="D70" s="254"/>
      <c r="E70" s="254"/>
      <c r="F70" s="254"/>
      <c r="G70" s="254"/>
      <c r="H70" s="254"/>
      <c r="I70" s="254"/>
      <c r="J70" s="254"/>
      <c r="K70" s="254"/>
      <c r="L70" s="254"/>
      <c r="M70" s="254"/>
      <c r="N70" s="254"/>
      <c r="O70" s="255"/>
      <c r="P70" s="242"/>
      <c r="Q70" s="389"/>
      <c r="Z70" s="389"/>
    </row>
    <row r="71" spans="1:26">
      <c r="A71" s="242"/>
      <c r="B71" s="252"/>
      <c r="C71" s="253"/>
      <c r="D71" s="254"/>
      <c r="E71" s="254"/>
      <c r="F71" s="254"/>
      <c r="G71" s="254"/>
      <c r="H71" s="254"/>
      <c r="I71" s="254"/>
      <c r="J71" s="254"/>
      <c r="K71" s="254"/>
      <c r="L71" s="254"/>
      <c r="M71" s="254"/>
      <c r="N71" s="254"/>
      <c r="O71" s="255"/>
      <c r="P71" s="242"/>
      <c r="Q71" s="389"/>
      <c r="Z71" s="389"/>
    </row>
    <row r="72" spans="1:26">
      <c r="A72" s="242"/>
      <c r="B72" s="252"/>
      <c r="C72" s="253"/>
      <c r="D72" s="254"/>
      <c r="E72" s="254"/>
      <c r="F72" s="254"/>
      <c r="G72" s="254"/>
      <c r="H72" s="254"/>
      <c r="I72" s="254"/>
      <c r="J72" s="254"/>
      <c r="K72" s="254"/>
      <c r="L72" s="254"/>
      <c r="M72" s="254"/>
      <c r="N72" s="254"/>
      <c r="O72" s="255"/>
      <c r="P72" s="242"/>
      <c r="Q72" s="389"/>
      <c r="Z72" s="389"/>
    </row>
    <row r="73" spans="1:26">
      <c r="A73" s="242"/>
      <c r="B73" s="252"/>
      <c r="C73" s="253"/>
      <c r="D73" s="254"/>
      <c r="E73" s="254"/>
      <c r="F73" s="254"/>
      <c r="G73" s="254"/>
      <c r="H73" s="254"/>
      <c r="I73" s="254"/>
      <c r="J73" s="254"/>
      <c r="K73" s="254"/>
      <c r="L73" s="254"/>
      <c r="M73" s="254"/>
      <c r="N73" s="254"/>
      <c r="O73" s="255"/>
      <c r="P73" s="242"/>
      <c r="Q73" s="389"/>
      <c r="Z73" s="389"/>
    </row>
    <row r="74" spans="1:26">
      <c r="A74" s="242"/>
      <c r="B74" s="252"/>
      <c r="C74" s="253"/>
      <c r="D74" s="254"/>
      <c r="E74" s="254"/>
      <c r="F74" s="254"/>
      <c r="G74" s="254"/>
      <c r="H74" s="254"/>
      <c r="I74" s="254"/>
      <c r="J74" s="254"/>
      <c r="K74" s="254"/>
      <c r="L74" s="254"/>
      <c r="M74" s="254"/>
      <c r="N74" s="254"/>
      <c r="O74" s="255"/>
      <c r="P74" s="242"/>
      <c r="Q74" s="389"/>
      <c r="Z74" s="389"/>
    </row>
    <row r="75" spans="1:26">
      <c r="A75" s="242"/>
      <c r="B75" s="252"/>
      <c r="C75" s="253"/>
      <c r="D75" s="254"/>
      <c r="E75" s="254"/>
      <c r="F75" s="254"/>
      <c r="G75" s="254"/>
      <c r="H75" s="254"/>
      <c r="I75" s="254"/>
      <c r="J75" s="254"/>
      <c r="K75" s="254"/>
      <c r="L75" s="254"/>
      <c r="M75" s="254"/>
      <c r="N75" s="254"/>
      <c r="O75" s="255"/>
      <c r="P75" s="242"/>
      <c r="Q75" s="389"/>
      <c r="Z75" s="389"/>
    </row>
    <row r="76" spans="1:26">
      <c r="A76" s="242"/>
      <c r="B76" s="252"/>
      <c r="C76" s="253"/>
      <c r="D76" s="254"/>
      <c r="E76" s="254"/>
      <c r="F76" s="254"/>
      <c r="G76" s="254"/>
      <c r="H76" s="254"/>
      <c r="I76" s="254"/>
      <c r="J76" s="254"/>
      <c r="K76" s="254"/>
      <c r="L76" s="254"/>
      <c r="M76" s="254"/>
      <c r="N76" s="254"/>
      <c r="O76" s="255"/>
      <c r="P76" s="242"/>
      <c r="Q76" s="389"/>
      <c r="Z76" s="389"/>
    </row>
    <row r="77" spans="1:26">
      <c r="A77" s="242"/>
      <c r="B77" s="252"/>
      <c r="C77" s="253"/>
      <c r="D77" s="254"/>
      <c r="E77" s="254"/>
      <c r="F77" s="254"/>
      <c r="G77" s="254"/>
      <c r="H77" s="254"/>
      <c r="I77" s="254"/>
      <c r="J77" s="254"/>
      <c r="K77" s="254"/>
      <c r="L77" s="254"/>
      <c r="M77" s="254"/>
      <c r="N77" s="254"/>
      <c r="O77" s="255"/>
      <c r="P77" s="242"/>
      <c r="Q77" s="389"/>
      <c r="Z77" s="389"/>
    </row>
    <row r="78" spans="1:26">
      <c r="A78" s="242"/>
      <c r="B78" s="242"/>
      <c r="C78" s="256"/>
      <c r="D78" s="256"/>
      <c r="E78" s="256"/>
      <c r="F78" s="256"/>
      <c r="G78" s="256"/>
      <c r="H78" s="256"/>
      <c r="I78" s="256"/>
      <c r="J78" s="256"/>
      <c r="K78" s="256"/>
      <c r="L78" s="256"/>
      <c r="M78" s="256"/>
      <c r="N78" s="256"/>
      <c r="O78" s="242"/>
      <c r="P78" s="242"/>
      <c r="Q78" s="389"/>
      <c r="Z78" s="389"/>
    </row>
    <row r="79" spans="1:26">
      <c r="A79" s="242"/>
      <c r="B79" s="242"/>
      <c r="C79" s="242"/>
      <c r="D79" s="242"/>
      <c r="E79" s="242"/>
      <c r="F79" s="242"/>
      <c r="G79" s="242"/>
      <c r="H79" s="242"/>
      <c r="I79" s="242"/>
      <c r="J79" s="242"/>
      <c r="K79" s="242"/>
      <c r="L79" s="242"/>
      <c r="M79" s="242"/>
      <c r="N79" s="242"/>
      <c r="O79" s="242"/>
      <c r="P79" s="242"/>
      <c r="Q79" s="389"/>
      <c r="Z79" s="389"/>
    </row>
    <row r="104" spans="1:5" hidden="1"/>
    <row r="105" spans="1:5" hidden="1"/>
    <row r="106" spans="1:5" ht="13" hidden="1" thickBot="1"/>
    <row r="107" spans="1:5" ht="20" hidden="1">
      <c r="A107" s="542" t="s">
        <v>51</v>
      </c>
      <c r="B107" s="543"/>
      <c r="C107" s="51" t="s">
        <v>48</v>
      </c>
      <c r="D107" s="51" t="s">
        <v>52</v>
      </c>
      <c r="E107" s="51" t="s">
        <v>52</v>
      </c>
    </row>
    <row r="108" spans="1:5" hidden="1">
      <c r="A108" s="507">
        <f>+B85</f>
        <v>0</v>
      </c>
      <c r="B108" s="508"/>
      <c r="C108" s="48">
        <v>5</v>
      </c>
      <c r="D108" s="49">
        <f>+'1'!D106</f>
        <v>0</v>
      </c>
      <c r="E108" s="49">
        <f>+'1'!E106</f>
        <v>0</v>
      </c>
    </row>
    <row r="109" spans="1:5" hidden="1">
      <c r="A109" s="507">
        <f>+B86</f>
        <v>0</v>
      </c>
      <c r="B109" s="508"/>
      <c r="C109" s="45">
        <v>5</v>
      </c>
      <c r="D109" s="50">
        <f>+'2'!D106</f>
        <v>0</v>
      </c>
      <c r="E109" s="50">
        <f>+'2'!E106</f>
        <v>0</v>
      </c>
    </row>
    <row r="110" spans="1:5" hidden="1">
      <c r="A110" s="507">
        <f>+B87</f>
        <v>0</v>
      </c>
      <c r="B110" s="508"/>
      <c r="C110" s="45">
        <v>4</v>
      </c>
      <c r="D110" s="50">
        <f>+'4'!D106</f>
        <v>0</v>
      </c>
      <c r="E110" s="50">
        <f>+'4'!E106</f>
        <v>0</v>
      </c>
    </row>
    <row r="111" spans="1:5" hidden="1">
      <c r="A111" s="507">
        <f>+B88</f>
        <v>0</v>
      </c>
      <c r="B111" s="508"/>
      <c r="C111" s="45">
        <v>4</v>
      </c>
      <c r="D111" s="50">
        <f>+'3'!D106</f>
        <v>0</v>
      </c>
      <c r="E111" s="50">
        <f>+'3'!E106</f>
        <v>0</v>
      </c>
    </row>
    <row r="112" spans="1:5" hidden="1"/>
    <row r="113" hidden="1"/>
  </sheetData>
  <sheetProtection password="DA71" sheet="1" selectLockedCells="1"/>
  <protectedRanges>
    <protectedRange sqref="C16" name=""/>
  </protectedRanges>
  <mergeCells count="41">
    <mergeCell ref="A111:B111"/>
    <mergeCell ref="A107:B107"/>
    <mergeCell ref="A108:B108"/>
    <mergeCell ref="A109:B109"/>
    <mergeCell ref="A110:B110"/>
    <mergeCell ref="A1:I1"/>
    <mergeCell ref="L1:Q1"/>
    <mergeCell ref="J1:K1"/>
    <mergeCell ref="A32:B32"/>
    <mergeCell ref="D34:E34"/>
    <mergeCell ref="D33:E33"/>
    <mergeCell ref="D30:E30"/>
    <mergeCell ref="D31:E31"/>
    <mergeCell ref="D27:E27"/>
    <mergeCell ref="A29:B29"/>
    <mergeCell ref="A31:B31"/>
    <mergeCell ref="B4:E4"/>
    <mergeCell ref="D28:E28"/>
    <mergeCell ref="D29:E29"/>
    <mergeCell ref="A19:B19"/>
    <mergeCell ref="A20:B20"/>
    <mergeCell ref="D32:E32"/>
    <mergeCell ref="A38:G38"/>
    <mergeCell ref="H38:J38"/>
    <mergeCell ref="L38:P38"/>
    <mergeCell ref="G11:H11"/>
    <mergeCell ref="A16:B16"/>
    <mergeCell ref="A21:B21"/>
    <mergeCell ref="A18:B18"/>
    <mergeCell ref="A30:B30"/>
    <mergeCell ref="A17:B17"/>
    <mergeCell ref="A27:B27"/>
    <mergeCell ref="A33:B33"/>
    <mergeCell ref="A28:B28"/>
    <mergeCell ref="P4:Q4"/>
    <mergeCell ref="A22:B22"/>
    <mergeCell ref="A23:B23"/>
    <mergeCell ref="C12:D12"/>
    <mergeCell ref="C13:D13"/>
    <mergeCell ref="B10:C10"/>
    <mergeCell ref="A5:A9"/>
  </mergeCells>
  <phoneticPr fontId="8" type="noConversion"/>
  <printOptions horizontalCentered="1"/>
  <pageMargins left="0.25" right="0.25" top="0.5" bottom="0.5" header="0.5" footer="0.5"/>
  <pageSetup scale="55" orientation="landscape" horizontalDpi="4294967294" verticalDpi="300"/>
  <headerFooter>
    <oddHeader>&amp;C&amp;G</oddHeader>
    <oddFooter>&amp;L&amp;G&amp;CCopyright © 2015 Sellion Inc. All rights reserved.&amp;R&amp;P&amp;N</oddFooter>
  </headerFooter>
  <rowBreaks count="1" manualBreakCount="1">
    <brk id="36" max="25" man="1"/>
  </rowBreaks>
  <drawing r:id="rId1"/>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heetViews>
  <sheetFormatPr baseColWidth="10" defaultColWidth="8.83203125" defaultRowHeight="12" x14ac:dyDescent="0"/>
  <cols>
    <col min="1" max="1" width="155.5" style="408" customWidth="1"/>
  </cols>
  <sheetData>
    <row r="1" spans="1:1" ht="17">
      <c r="A1" s="401" t="s">
        <v>153</v>
      </c>
    </row>
    <row r="2" spans="1:1">
      <c r="A2" s="410" t="s">
        <v>174</v>
      </c>
    </row>
    <row r="3" spans="1:1">
      <c r="A3" s="410"/>
    </row>
    <row r="4" spans="1:1">
      <c r="A4" s="402" t="s">
        <v>154</v>
      </c>
    </row>
    <row r="5" spans="1:1" ht="24">
      <c r="A5" s="402" t="s">
        <v>177</v>
      </c>
    </row>
    <row r="6" spans="1:1" ht="36">
      <c r="A6" s="402" t="s">
        <v>178</v>
      </c>
    </row>
    <row r="7" spans="1:1">
      <c r="A7" s="3"/>
    </row>
    <row r="8" spans="1:1">
      <c r="A8" s="402" t="s">
        <v>155</v>
      </c>
    </row>
    <row r="9" spans="1:1" ht="48">
      <c r="A9" s="402" t="s">
        <v>179</v>
      </c>
    </row>
    <row r="11" spans="1:1">
      <c r="A11" s="402" t="s">
        <v>156</v>
      </c>
    </row>
    <row r="12" spans="1:1" ht="24">
      <c r="A12" s="402" t="s">
        <v>180</v>
      </c>
    </row>
    <row r="13" spans="1:1">
      <c r="A13" s="403"/>
    </row>
    <row r="14" spans="1:1">
      <c r="A14" s="404" t="s">
        <v>157</v>
      </c>
    </row>
    <row r="16" spans="1:1" ht="36">
      <c r="A16" s="402" t="s">
        <v>181</v>
      </c>
    </row>
    <row r="17" spans="1:1">
      <c r="A17" s="3"/>
    </row>
    <row r="18" spans="1:1">
      <c r="A18" s="402" t="s">
        <v>158</v>
      </c>
    </row>
    <row r="19" spans="1:1">
      <c r="A19" s="402" t="s">
        <v>159</v>
      </c>
    </row>
    <row r="20" spans="1:1">
      <c r="A20" s="3"/>
    </row>
    <row r="21" spans="1:1">
      <c r="A21" s="402" t="s">
        <v>160</v>
      </c>
    </row>
    <row r="22" spans="1:1" ht="36">
      <c r="A22" s="402" t="s">
        <v>182</v>
      </c>
    </row>
    <row r="23" spans="1:1">
      <c r="A23" s="3"/>
    </row>
    <row r="24" spans="1:1">
      <c r="A24" s="402" t="s">
        <v>161</v>
      </c>
    </row>
    <row r="25" spans="1:1">
      <c r="A25" s="402" t="s">
        <v>183</v>
      </c>
    </row>
    <row r="26" spans="1:1">
      <c r="A26" s="3"/>
    </row>
    <row r="27" spans="1:1">
      <c r="A27" s="402" t="s">
        <v>162</v>
      </c>
    </row>
    <row r="28" spans="1:1" ht="24">
      <c r="A28" s="404" t="s">
        <v>184</v>
      </c>
    </row>
    <row r="30" spans="1:1" ht="60">
      <c r="A30" s="402" t="s">
        <v>185</v>
      </c>
    </row>
    <row r="31" spans="1:1">
      <c r="A31" s="3"/>
    </row>
    <row r="32" spans="1:1">
      <c r="A32" s="405" t="s">
        <v>163</v>
      </c>
    </row>
    <row r="33" spans="1:1" ht="24">
      <c r="A33" s="402" t="s">
        <v>186</v>
      </c>
    </row>
    <row r="34" spans="1:1">
      <c r="A34" s="3"/>
    </row>
    <row r="35" spans="1:1">
      <c r="A35" s="405" t="s">
        <v>164</v>
      </c>
    </row>
    <row r="36" spans="1:1">
      <c r="A36" s="402" t="s">
        <v>187</v>
      </c>
    </row>
    <row r="37" spans="1:1">
      <c r="A37" s="3"/>
    </row>
    <row r="38" spans="1:1">
      <c r="A38" s="405" t="s">
        <v>165</v>
      </c>
    </row>
    <row r="39" spans="1:1" ht="24">
      <c r="A39" s="402" t="s">
        <v>188</v>
      </c>
    </row>
    <row r="40" spans="1:1">
      <c r="A40" s="3"/>
    </row>
    <row r="41" spans="1:1">
      <c r="A41" s="405" t="s">
        <v>166</v>
      </c>
    </row>
    <row r="42" spans="1:1" ht="36">
      <c r="A42" s="402" t="s">
        <v>189</v>
      </c>
    </row>
    <row r="43" spans="1:1">
      <c r="A43" s="3"/>
    </row>
    <row r="44" spans="1:1">
      <c r="A44" s="405" t="s">
        <v>167</v>
      </c>
    </row>
    <row r="45" spans="1:1" ht="48">
      <c r="A45" s="404" t="s">
        <v>190</v>
      </c>
    </row>
    <row r="46" spans="1:1">
      <c r="A46" s="414"/>
    </row>
    <row r="47" spans="1:1" ht="14">
      <c r="A47" s="406"/>
    </row>
    <row r="48" spans="1:1" ht="14">
      <c r="A48" s="407"/>
    </row>
  </sheetData>
  <sheetProtection password="DA71" sheet="1" objects="1" scenarios="1" selectLockedCells="1" selectUnlockedCells="1"/>
  <pageMargins left="0.7" right="0.7" top="0.75" bottom="0.75" header="0.3" footer="0.3"/>
  <pageSetup orientation="portrait"/>
  <headerFooter>
    <oddFooter>&amp;L&amp;G&amp;CCopyright © 2015 Sellion Inc. All rights reserved.</oddFooter>
  </headerFooter>
  <legacyDrawingHF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vt:lpstr>
      <vt:lpstr>2</vt:lpstr>
      <vt:lpstr>3</vt:lpstr>
      <vt:lpstr>4</vt:lpstr>
      <vt:lpstr>5</vt:lpstr>
      <vt:lpstr>Composite</vt:lpstr>
      <vt:lpstr>Disclaimer</vt:lpstr>
    </vt:vector>
  </TitlesOfParts>
  <Company>Sellion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Joseph Feaster</dc:creator>
  <cp:lastModifiedBy>Jeffrey Simon</cp:lastModifiedBy>
  <cp:lastPrinted>2015-10-07T13:39:04Z</cp:lastPrinted>
  <dcterms:created xsi:type="dcterms:W3CDTF">2000-10-24T12:11:50Z</dcterms:created>
  <dcterms:modified xsi:type="dcterms:W3CDTF">2015-11-28T00:39:11Z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